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F5D86B9-0963-4485-8268-11AD678DE94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s" sheetId="20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20" l="1"/>
  <c r="D31" i="20"/>
  <c r="F30" i="20"/>
  <c r="F31" i="20" s="1"/>
  <c r="E30" i="20"/>
  <c r="D30" i="20"/>
  <c r="F22" i="20"/>
  <c r="F23" i="20" s="1"/>
  <c r="E22" i="20"/>
  <c r="E23" i="20" s="1"/>
  <c r="D22" i="20"/>
  <c r="D23" i="20" s="1"/>
  <c r="F13" i="20"/>
  <c r="F14" i="20" s="1"/>
  <c r="E13" i="20"/>
  <c r="E14" i="20" s="1"/>
  <c r="D13" i="20"/>
  <c r="D14" i="20" s="1"/>
  <c r="H12" i="15" l="1"/>
  <c r="I12" i="15"/>
  <c r="G12" i="15"/>
  <c r="L41" i="16"/>
  <c r="M41" i="16"/>
  <c r="N41" i="16"/>
  <c r="L48" i="16"/>
  <c r="M48" i="16"/>
  <c r="N48" i="16"/>
  <c r="L32" i="16"/>
  <c r="M32" i="16"/>
  <c r="N32" i="16"/>
  <c r="N26" i="16"/>
  <c r="M26" i="16"/>
  <c r="L26" i="16"/>
  <c r="L61" i="16"/>
  <c r="M61" i="16"/>
  <c r="N61" i="16"/>
  <c r="L81" i="16"/>
  <c r="M81" i="16"/>
  <c r="N81" i="16"/>
  <c r="L67" i="16"/>
  <c r="M67" i="16"/>
  <c r="N67" i="16"/>
  <c r="L19" i="16"/>
  <c r="M19" i="16"/>
  <c r="N19" i="16"/>
  <c r="L51" i="16"/>
  <c r="M51" i="16"/>
  <c r="N51" i="16"/>
  <c r="L78" i="16"/>
  <c r="M78" i="16"/>
  <c r="N78" i="16"/>
  <c r="L73" i="16"/>
  <c r="M73" i="16"/>
  <c r="N73" i="16"/>
  <c r="I9" i="15"/>
  <c r="H9" i="15"/>
  <c r="H13" i="15" s="1"/>
  <c r="G9" i="15"/>
  <c r="G13" i="15" s="1"/>
  <c r="I13" i="15" l="1"/>
  <c r="N64" i="16"/>
  <c r="M64" i="16"/>
  <c r="L64" i="16"/>
  <c r="L58" i="16"/>
  <c r="M58" i="16"/>
  <c r="N58" i="16"/>
  <c r="L68" i="16" l="1"/>
  <c r="N68" i="16"/>
  <c r="M68" i="16"/>
  <c r="L23" i="16"/>
  <c r="M23" i="16"/>
  <c r="N23" i="16"/>
  <c r="L84" i="16"/>
  <c r="L85" i="16" s="1"/>
  <c r="M84" i="16"/>
  <c r="M85" i="16" s="1"/>
  <c r="N84" i="16"/>
  <c r="N85" i="16" s="1"/>
  <c r="N52" i="16" l="1"/>
  <c r="N86" i="16" s="1"/>
  <c r="I5" i="12" s="1"/>
  <c r="M52" i="16"/>
  <c r="M86" i="16" s="1"/>
  <c r="D5" i="12" s="1"/>
  <c r="L52" i="16"/>
  <c r="L86" i="16" s="1"/>
  <c r="N5" i="12" s="1"/>
  <c r="E9" i="12"/>
  <c r="J9" i="12" l="1"/>
  <c r="E10" i="12" l="1"/>
  <c r="J10" i="12"/>
</calcChain>
</file>

<file path=xl/sharedStrings.xml><?xml version="1.0" encoding="utf-8"?>
<sst xmlns="http://schemas.openxmlformats.org/spreadsheetml/2006/main" count="539" uniqueCount="336">
  <si>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</si>
  <si>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</si>
  <si>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</si>
  <si>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</si>
  <si>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</si>
  <si>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</si>
  <si>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</si>
  <si>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</si>
  <si>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</si>
  <si>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</si>
  <si>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</si>
  <si>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</si>
  <si>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</si>
  <si>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</si>
  <si>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</si>
  <si>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</si>
  <si>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</si>
  <si>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</si>
  <si>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</si>
  <si>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</si>
  <si>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</si>
  <si>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</si>
  <si>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</si>
  <si>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</si>
  <si>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</si>
  <si>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</si>
  <si>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</si>
  <si>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</si>
  <si>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</si>
  <si>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</si>
  <si>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</si>
  <si>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</si>
  <si>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</si>
  <si>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</si>
  <si>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</si>
  <si>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</si>
  <si>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</si>
  <si>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</si>
  <si>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</si>
  <si>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</si>
  <si>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</si>
  <si>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</si>
  <si>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</si>
  <si>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</si>
  <si>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</si>
  <si>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</si>
  <si>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</si>
  <si>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</si>
  <si>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</si>
  <si>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</si>
  <si>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</si>
  <si>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</si>
  <si>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</si>
  <si>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</si>
  <si>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</si>
  <si>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</si>
  <si>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</si>
  <si>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</si>
  <si>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</si>
  <si>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</si>
  <si>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</si>
  <si>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</si>
  <si>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</si>
  <si>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</si>
  <si>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</si>
  <si>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</si>
  <si>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</si>
  <si>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</si>
  <si>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</si>
  <si>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</si>
  <si>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</si>
  <si>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</si>
  <si>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</si>
  <si>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</si>
  <si>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</si>
  <si>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</si>
  <si>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</si>
  <si>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</si>
  <si>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</si>
  <si>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</si>
  <si>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</si>
  <si>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</si>
  <si>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</si>
  <si>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</si>
  <si>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</si>
  <si>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</si>
  <si>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</si>
  <si>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</si>
  <si>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</si>
  <si>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</si>
  <si>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</si>
  <si>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</si>
  <si>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</si>
  <si>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</si>
  <si>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</si>
  <si>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</si>
  <si>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</si>
  <si>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</si>
  <si>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 janoob Islamic Bank</t>
  </si>
  <si>
    <t>BJAB</t>
  </si>
  <si>
    <t>Modern Construction Materials</t>
  </si>
  <si>
    <t>IMCM</t>
  </si>
  <si>
    <t>FIDI</t>
  </si>
  <si>
    <t>Iraqi Deposit Insurance Corporation</t>
  </si>
  <si>
    <t>Rabee Securities</t>
  </si>
  <si>
    <t>FRSE</t>
  </si>
  <si>
    <t>NDIL</t>
  </si>
  <si>
    <t>Dilina Insurance Company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</si>
  <si>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</si>
  <si>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</si>
  <si>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</si>
  <si>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</si>
  <si>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</si>
  <si>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</si>
  <si>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</si>
  <si>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</si>
  <si>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</si>
  <si>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</si>
  <si>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</si>
  <si>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Total of Non Regular</t>
  </si>
  <si>
    <t>BAAI</t>
  </si>
  <si>
    <t>Arab Islamic Bank</t>
  </si>
  <si>
    <t>IRMC</t>
  </si>
  <si>
    <t>Sama Baghdad Exchange</t>
  </si>
  <si>
    <t>FSBE</t>
  </si>
  <si>
    <t>Kurdistan International Bank</t>
  </si>
  <si>
    <t>BKUI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</si>
  <si>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</si>
  <si>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</si>
  <si>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</si>
  <si>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</si>
  <si>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</si>
  <si>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</si>
  <si>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</si>
  <si>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</si>
  <si>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</si>
  <si>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Middle East Bank</t>
  </si>
  <si>
    <t>BIME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</si>
  <si>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</si>
  <si>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</si>
  <si>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</si>
  <si>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</si>
  <si>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</si>
  <si>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</si>
  <si>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</si>
  <si>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</si>
  <si>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BUOI</t>
  </si>
  <si>
    <t xml:space="preserve">Ready Made Clothes </t>
  </si>
  <si>
    <t>VAMF</t>
  </si>
  <si>
    <t>Al-Ameen for Financial Investment</t>
  </si>
  <si>
    <t>Investment Sector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</si>
  <si>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</si>
  <si>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</si>
  <si>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</si>
  <si>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</si>
  <si>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</si>
  <si>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</si>
  <si>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</si>
  <si>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</si>
  <si>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</si>
  <si>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</si>
  <si>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</si>
  <si>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</si>
  <si>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</si>
  <si>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</si>
  <si>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</si>
  <si>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</si>
  <si>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</si>
  <si>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</si>
  <si>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</si>
  <si>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</si>
  <si>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</si>
  <si>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</si>
  <si>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</si>
  <si>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</si>
  <si>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</si>
  <si>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</si>
  <si>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 xml:space="preserve">Gulf Insurance </t>
  </si>
  <si>
    <t>NGIR</t>
  </si>
  <si>
    <t>Total of Agricultural Sector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</si>
  <si>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</si>
  <si>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</si>
  <si>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</si>
  <si>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</si>
  <si>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</si>
  <si>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</si>
  <si>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</si>
  <si>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</si>
  <si>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</si>
  <si>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</si>
  <si>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</si>
  <si>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</si>
  <si>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</si>
  <si>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</si>
  <si>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</si>
  <si>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</si>
  <si>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</si>
  <si>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</si>
  <si>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NKUI</t>
  </si>
  <si>
    <t>Kurdistan Insurance</t>
  </si>
  <si>
    <t>National Chemical &amp;Plastic</t>
  </si>
  <si>
    <t>INCP</t>
  </si>
  <si>
    <t>Ameen Al-Iraq Islamic Bank</t>
  </si>
  <si>
    <t>BAME</t>
  </si>
  <si>
    <t>Elaf Insurance</t>
  </si>
  <si>
    <t>NELF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</si>
  <si>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</si>
  <si>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</si>
  <si>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</si>
  <si>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</si>
  <si>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</si>
  <si>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</si>
  <si>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</si>
  <si>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</si>
  <si>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Union Bank of Iraq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</si>
  <si>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</si>
  <si>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</si>
  <si>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</si>
  <si>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</si>
  <si>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</si>
  <si>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</si>
  <si>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</si>
  <si>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</si>
  <si>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</si>
  <si>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</si>
  <si>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>BASH</t>
  </si>
  <si>
    <t>Ashur International Bank</t>
  </si>
  <si>
    <t>BMFI</t>
  </si>
  <si>
    <t>Mosul Bank For Investment</t>
  </si>
  <si>
    <t>Al-Rajih Islamic Bank</t>
  </si>
  <si>
    <t>BRAJ</t>
  </si>
  <si>
    <t>Al Badia Insurance</t>
  </si>
  <si>
    <t>NBAD</t>
  </si>
  <si>
    <t>Hammurabi Commercial Bank</t>
  </si>
  <si>
    <t>BHAM</t>
  </si>
  <si>
    <t>Kirkuk producing constructional materials</t>
  </si>
  <si>
    <t>IKFP</t>
  </si>
  <si>
    <t>Al -Mansour Bank</t>
  </si>
  <si>
    <t>BMNS</t>
  </si>
  <si>
    <t>Al-Ameen for Insurance</t>
  </si>
  <si>
    <t>NAME</t>
  </si>
  <si>
    <t>Al-Mashreq Al-Arabi Islamic Bank</t>
  </si>
  <si>
    <t>BAMS</t>
  </si>
  <si>
    <t>VWIF</t>
  </si>
  <si>
    <t>AL-Wiaam for Financial Investment</t>
  </si>
  <si>
    <t>Karmal Brokerage</t>
  </si>
  <si>
    <t>FKSX</t>
  </si>
  <si>
    <t>Electronic Industry</t>
  </si>
  <si>
    <t>IELI</t>
  </si>
  <si>
    <t>Al-Qurtas Islamic Bank</t>
  </si>
  <si>
    <t>BQUR</t>
  </si>
  <si>
    <t>IBPM</t>
  </si>
  <si>
    <t>Baghdad for Packing Materials</t>
  </si>
  <si>
    <t>National Bank of Iraq</t>
  </si>
  <si>
    <t>BNOI</t>
  </si>
  <si>
    <t>Bank of Baghdad</t>
  </si>
  <si>
    <t>BBOB</t>
  </si>
  <si>
    <t>Al-Qabidh Islamic Bank</t>
  </si>
  <si>
    <t>BQAB</t>
  </si>
  <si>
    <t>Iraqi For Tufted Carpets</t>
  </si>
  <si>
    <t>IITC</t>
  </si>
  <si>
    <t>Asia Cell Telecommunication</t>
  </si>
  <si>
    <t>TASC</t>
  </si>
  <si>
    <t xml:space="preserve">Babil Animal &amp; Vegetable Production </t>
  </si>
  <si>
    <t>ABAP</t>
  </si>
  <si>
    <t>International Development Bank</t>
  </si>
  <si>
    <t>BIDB</t>
  </si>
  <si>
    <t>Dar Al-Salam for Insurance</t>
  </si>
  <si>
    <t>NDSA</t>
  </si>
  <si>
    <t>Middle East for Production- Fish</t>
  </si>
  <si>
    <t>AMEF</t>
  </si>
  <si>
    <t>Economy Bank</t>
  </si>
  <si>
    <t>BEFI</t>
  </si>
  <si>
    <t>Shatt Al Arab Insurance</t>
  </si>
  <si>
    <t>NSHA</t>
  </si>
  <si>
    <t>Trans Iraq Bank Investment</t>
  </si>
  <si>
    <t>BTRI</t>
  </si>
  <si>
    <t>HNTI</t>
  </si>
  <si>
    <t>National for Tourist Investment</t>
  </si>
  <si>
    <t>Ishtar Hotels</t>
  </si>
  <si>
    <t>HISH</t>
  </si>
  <si>
    <t>Iraq Noor Islamic Bank for Investment</t>
  </si>
  <si>
    <t>BINI</t>
  </si>
  <si>
    <t>Total of Insurance Sector</t>
  </si>
  <si>
    <t>Al-Warka Bank</t>
  </si>
  <si>
    <t>BWAI</t>
  </si>
  <si>
    <t>Tourist Village of Mosul dam</t>
  </si>
  <si>
    <t>HTVM</t>
  </si>
  <si>
    <t>Ashour Hotel</t>
  </si>
  <si>
    <t>HASH</t>
  </si>
  <si>
    <t>IMCI</t>
  </si>
  <si>
    <t>Modern chemical industries</t>
  </si>
  <si>
    <t>Al-Sadeer Hotel</t>
  </si>
  <si>
    <t>HSAD</t>
  </si>
  <si>
    <t>IIDP</t>
  </si>
  <si>
    <t>Iraqi Date Processing and Marketing</t>
  </si>
  <si>
    <t>IICM</t>
  </si>
  <si>
    <t>Iraqi Carton Manufactories</t>
  </si>
  <si>
    <t xml:space="preserve">   </t>
  </si>
  <si>
    <t>Zain lnsurance Company</t>
  </si>
  <si>
    <t>NZA</t>
  </si>
  <si>
    <t>Dar Altheqa Insurance Company</t>
  </si>
  <si>
    <t>NDAR</t>
  </si>
  <si>
    <t>AL-Anssari Islamic Bank</t>
  </si>
  <si>
    <t>BANS</t>
  </si>
  <si>
    <t>Al-Sanam Islamic Bank</t>
  </si>
  <si>
    <t>BSAN</t>
  </si>
  <si>
    <t>Total Of Money Service Sector</t>
  </si>
  <si>
    <t xml:space="preserve">Total </t>
  </si>
  <si>
    <t xml:space="preserve">OTC Platform Trading Bulletin No (114) </t>
  </si>
  <si>
    <t>Almaseer lnsurance Company</t>
  </si>
  <si>
    <t>NMAS</t>
  </si>
  <si>
    <t>ISX Trading Indices of Sunday 5/7/2026</t>
  </si>
  <si>
    <t>Bulletin No (115)</t>
  </si>
  <si>
    <t>Sunday 5/7/2026</t>
  </si>
  <si>
    <t>Iraq Stock Exchange not trading companies of Sunday 5/7/2026</t>
  </si>
  <si>
    <t xml:space="preserve">Regular Market Bulletin No (115) </t>
  </si>
  <si>
    <t>Second Platform Market Bulletin No (115)</t>
  </si>
  <si>
    <t xml:space="preserve">Undisclosed Platform Companies Bulletin No (115) </t>
  </si>
  <si>
    <t>Ibdaa Al-sharq Alwast General Contracting</t>
  </si>
  <si>
    <t>SIBD</t>
  </si>
  <si>
    <t>Non Iraqis' Bulletin  Sunday  July 5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</si>
  <si>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</si>
  <si>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</si>
  <si>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</si>
  <si>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</si>
  <si>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</si>
  <si>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Commercial Bank of Iraq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</si>
  <si>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</si>
  <si>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</si>
  <si>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</si>
  <si>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</si>
  <si>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</si>
  <si>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Non Iraqi Trading of Undisclosed Platform (Sell)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</si>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</sst>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6" applyNumberFormat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58" fillId="42" borderId="76" applyNumberFormat="0" applyAlignment="0" applyProtection="0"/>
    <xf numFmtId="0" fontId="51" fillId="55" borderId="76" applyNumberForma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76" applyNumberFormat="0" applyAlignment="0" applyProtection="0"/>
    <xf numFmtId="0" fontId="58" fillId="42" borderId="76" applyNumberFormat="0" applyAlignment="0" applyProtection="0"/>
    <xf numFmtId="0" fontId="4" fillId="58" borderId="77" applyNumberFormat="0" applyFont="0" applyAlignment="0" applyProtection="0"/>
    <xf numFmtId="0" fontId="4" fillId="58" borderId="77" applyNumberFormat="0" applyFont="0" applyAlignment="0" applyProtection="0"/>
    <xf numFmtId="0" fontId="62" fillId="55" borderId="78" applyNumberFormat="0" applyAlignment="0" applyProtection="0"/>
    <xf numFmtId="0" fontId="64" fillId="0" borderId="79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77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4" fillId="58" borderId="81" applyNumberFormat="0" applyFon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51" fillId="55" borderId="80" applyNumberFormat="0" applyAlignment="0" applyProtection="0"/>
    <xf numFmtId="0" fontId="64" fillId="0" borderId="83" applyNumberFormat="0" applyFill="0" applyAlignment="0" applyProtection="0"/>
    <xf numFmtId="0" fontId="64" fillId="0" borderId="83" applyNumberFormat="0" applyFill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62" fillId="55" borderId="82" applyNumberFormat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58" fillId="42" borderId="80" applyNumberFormat="0" applyAlignment="0" applyProtection="0"/>
    <xf numFmtId="0" fontId="51" fillId="55" borderId="80" applyNumberForma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51" fillId="55" borderId="80" applyNumberFormat="0" applyAlignment="0" applyProtection="0"/>
    <xf numFmtId="0" fontId="58" fillId="42" borderId="80" applyNumberFormat="0" applyAlignment="0" applyProtection="0"/>
    <xf numFmtId="0" fontId="4" fillId="58" borderId="81" applyNumberFormat="0" applyFont="0" applyAlignment="0" applyProtection="0"/>
    <xf numFmtId="0" fontId="4" fillId="58" borderId="81" applyNumberFormat="0" applyFont="0" applyAlignment="0" applyProtection="0"/>
    <xf numFmtId="0" fontId="62" fillId="55" borderId="82" applyNumberFormat="0" applyAlignment="0" applyProtection="0"/>
    <xf numFmtId="0" fontId="64" fillId="0" borderId="83" applyNumberFormat="0" applyFill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4" fillId="58" borderId="93" applyNumberFormat="0" applyFon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64" fillId="0" borderId="95" applyNumberFormat="0" applyFill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62" fillId="55" borderId="94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0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4" applyNumberFormat="0" applyFill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5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08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4" fillId="58" borderId="116" applyNumberFormat="0" applyFon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4" fillId="58" borderId="116" applyNumberFormat="0" applyFont="0" applyAlignment="0" applyProtection="0"/>
    <xf numFmtId="0" fontId="4" fillId="58" borderId="116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51" fillId="55" borderId="115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5" applyNumberFormat="0" applyAlignment="0" applyProtection="0"/>
    <xf numFmtId="0" fontId="51" fillId="55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5" applyNumberFormat="0" applyAlignment="0" applyProtection="0"/>
    <xf numFmtId="0" fontId="58" fillId="42" borderId="115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22" applyNumberFormat="0" applyFill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21" applyNumberFormat="0" applyAlignment="0" applyProtection="0"/>
    <xf numFmtId="0" fontId="64" fillId="0" borderId="122" applyNumberFormat="0" applyFill="0" applyAlignment="0" applyProtection="0"/>
  </cellStyleXfs>
  <cellXfs count="29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0" xfId="1" applyFont="1" applyFill="1" applyBorder="1" applyAlignment="1">
      <alignment horizontal="center" vertical="center" wrapText="1"/>
    </xf>
    <xf numFmtId="0" fontId="8" fillId="5" borderId="71" xfId="1" applyFont="1" applyFill="1" applyBorder="1" applyAlignment="1">
      <alignment horizontal="center" vertical="center" wrapText="1"/>
    </xf>
    <xf numFmtId="4" fontId="8" fillId="5" borderId="71" xfId="1" applyNumberFormat="1" applyFont="1" applyFill="1" applyBorder="1" applyAlignment="1">
      <alignment horizontal="center" vertical="center" wrapText="1"/>
    </xf>
    <xf numFmtId="3" fontId="8" fillId="5" borderId="71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5" xfId="0" applyNumberFormat="1" applyFont="1" applyFill="1" applyBorder="1" applyAlignment="1">
      <alignment horizontal="center" vertical="center"/>
    </xf>
    <xf numFmtId="4" fontId="8" fillId="3" borderId="125" xfId="0" applyNumberFormat="1" applyFont="1" applyFill="1" applyBorder="1" applyAlignment="1">
      <alignment horizontal="center" vertical="center"/>
    </xf>
    <xf numFmtId="0" fontId="8" fillId="3" borderId="124" xfId="0" applyFont="1" applyFill="1" applyBorder="1" applyAlignment="1">
      <alignment horizontal="center" vertical="center"/>
    </xf>
    <xf numFmtId="3" fontId="8" fillId="3" borderId="125" xfId="0" applyNumberFormat="1" applyFont="1" applyFill="1" applyBorder="1" applyAlignment="1">
      <alignment horizontal="center" vertical="center"/>
    </xf>
    <xf numFmtId="3" fontId="8" fillId="0" borderId="125" xfId="1" applyNumberFormat="1" applyFont="1" applyBorder="1" applyAlignment="1">
      <alignment horizontal="center" vertical="center" wrapText="1"/>
    </xf>
    <xf numFmtId="164" fontId="8" fillId="3" borderId="126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6" xfId="0" applyFont="1" applyFill="1" applyBorder="1" applyAlignment="1">
      <alignment horizontal="left" vertical="center"/>
    </xf>
    <xf numFmtId="0" fontId="8" fillId="3" borderId="126" xfId="0" applyFont="1" applyFill="1" applyBorder="1" applyAlignment="1">
      <alignment vertical="center"/>
    </xf>
    <xf numFmtId="4" fontId="8" fillId="3" borderId="126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6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75" fillId="3" borderId="125" xfId="0" applyNumberFormat="1" applyFont="1" applyFill="1" applyBorder="1" applyAlignment="1">
      <alignment horizontal="center" vertical="center"/>
    </xf>
    <xf numFmtId="4" fontId="76" fillId="3" borderId="125" xfId="0" applyNumberFormat="1" applyFont="1" applyFill="1" applyBorder="1" applyAlignment="1">
      <alignment horizontal="center" vertical="center"/>
    </xf>
    <xf numFmtId="0" fontId="8" fillId="3" borderId="128" xfId="0" applyFont="1" applyFill="1" applyBorder="1" applyAlignment="1">
      <alignment horizontal="left" vertical="center"/>
    </xf>
    <xf numFmtId="0" fontId="8" fillId="3" borderId="128" xfId="0" applyFont="1" applyFill="1" applyBorder="1" applyAlignment="1">
      <alignment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6" fillId="3" borderId="131" xfId="1" applyFont="1" applyFill="1" applyBorder="1" applyAlignment="1">
      <alignment horizontal="left" vertical="center"/>
    </xf>
    <xf numFmtId="165" fontId="6" fillId="0" borderId="131" xfId="1" applyNumberFormat="1" applyFont="1" applyBorder="1" applyAlignment="1">
      <alignment horizontal="center" vertical="center"/>
    </xf>
    <xf numFmtId="0" fontId="6" fillId="0" borderId="131" xfId="0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3" fontId="6" fillId="0" borderId="131" xfId="0" applyNumberFormat="1" applyFont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10" fillId="0" borderId="5" xfId="0" applyNumberFormat="1" applyFont="1" applyBorder="1" applyAlignment="1">
      <alignment horizontal="left" indent="1"/>
    </xf>
    <xf numFmtId="1" fontId="6" fillId="0" borderId="131" xfId="0" applyNumberFormat="1" applyFont="1" applyBorder="1" applyAlignment="1">
      <alignment horizontal="center" vertical="center"/>
    </xf>
    <xf numFmtId="4" fontId="76" fillId="3" borderId="131" xfId="0" applyNumberFormat="1" applyFont="1" applyFill="1" applyBorder="1" applyAlignment="1">
      <alignment horizontal="center" vertical="center"/>
    </xf>
    <xf numFmtId="0" fontId="6" fillId="4" borderId="70" xfId="1" applyFont="1" applyFill="1" applyBorder="1" applyAlignment="1">
      <alignment horizontal="center" vertical="center" wrapText="1"/>
    </xf>
    <xf numFmtId="0" fontId="6" fillId="4" borderId="71" xfId="1" applyFont="1" applyFill="1" applyBorder="1" applyAlignment="1">
      <alignment horizontal="center" vertical="center" wrapText="1"/>
    </xf>
    <xf numFmtId="3" fontId="6" fillId="4" borderId="71" xfId="1" applyNumberFormat="1" applyFont="1" applyFill="1" applyBorder="1" applyAlignment="1">
      <alignment horizontal="center" vertical="center" wrapText="1"/>
    </xf>
    <xf numFmtId="3" fontId="6" fillId="4" borderId="72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0" fontId="8" fillId="0" borderId="139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39" xfId="0" applyFont="1" applyFill="1" applyBorder="1" applyAlignment="1">
      <alignment vertical="center" wrapText="1"/>
    </xf>
    <xf numFmtId="0" fontId="83" fillId="60" borderId="139" xfId="0" applyFont="1" applyFill="1" applyBorder="1" applyAlignment="1">
      <alignment horizontal="center" vertical="center" wrapText="1"/>
    </xf>
    <xf numFmtId="1" fontId="85" fillId="4" borderId="139" xfId="1500" applyNumberFormat="1" applyFont="1" applyFill="1" applyBorder="1" applyAlignment="1">
      <alignment horizontal="center" vertical="center" wrapText="1"/>
    </xf>
    <xf numFmtId="167" fontId="85" fillId="60" borderId="139" xfId="1500" applyNumberFormat="1" applyFont="1" applyFill="1" applyBorder="1" applyAlignment="1">
      <alignment horizontal="center" vertical="center" wrapText="1"/>
    </xf>
    <xf numFmtId="0" fontId="83" fillId="0" borderId="131" xfId="5" applyFont="1" applyBorder="1" applyAlignment="1">
      <alignment vertical="center"/>
    </xf>
    <xf numFmtId="1" fontId="83" fillId="0" borderId="131" xfId="1500" applyNumberFormat="1" applyFont="1" applyBorder="1" applyAlignment="1">
      <alignment horizontal="center" vertical="center"/>
    </xf>
    <xf numFmtId="167" fontId="83" fillId="0" borderId="131" xfId="1500" applyNumberFormat="1" applyFont="1" applyBorder="1" applyAlignment="1">
      <alignment horizontal="center" vertical="center"/>
    </xf>
    <xf numFmtId="0" fontId="83" fillId="0" borderId="130" xfId="0" applyFont="1" applyBorder="1" applyAlignment="1">
      <alignment vertical="center"/>
    </xf>
    <xf numFmtId="0" fontId="79" fillId="0" borderId="132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39" xfId="0" applyFont="1" applyFill="1" applyBorder="1" applyAlignment="1">
      <alignment vertical="center" wrapText="1"/>
    </xf>
    <xf numFmtId="1" fontId="83" fillId="4" borderId="139" xfId="1500" applyNumberFormat="1" applyFont="1" applyFill="1" applyBorder="1" applyAlignment="1">
      <alignment horizontal="center" vertical="center" wrapText="1"/>
    </xf>
    <xf numFmtId="167" fontId="83" fillId="60" borderId="139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131" xfId="1500" applyNumberFormat="1" applyFont="1" applyBorder="1" applyAlignment="1">
      <alignment vertical="center"/>
    </xf>
    <xf numFmtId="167" fontId="83" fillId="0" borderId="130" xfId="1500" applyNumberFormat="1" applyFont="1" applyBorder="1" applyAlignment="1">
      <alignment vertical="center"/>
    </xf>
    <xf numFmtId="167" fontId="79" fillId="0" borderId="132" xfId="1500" applyNumberFormat="1" applyFont="1" applyBorder="1"/>
    <xf numFmtId="167" fontId="78" fillId="0" borderId="0" xfId="1500" applyNumberFormat="1" applyFont="1"/>
    <xf numFmtId="0" fontId="85" fillId="4" borderId="131" xfId="0" applyFont="1" applyFill="1" applyBorder="1" applyAlignment="1">
      <alignment vertical="center" wrapText="1"/>
    </xf>
    <xf numFmtId="0" fontId="83" fillId="60" borderId="131" xfId="0" applyFont="1" applyFill="1" applyBorder="1" applyAlignment="1">
      <alignment horizontal="center" vertical="center" wrapText="1"/>
    </xf>
    <xf numFmtId="1" fontId="85" fillId="4" borderId="131" xfId="1500" applyNumberFormat="1" applyFont="1" applyFill="1" applyBorder="1" applyAlignment="1">
      <alignment horizontal="center" vertical="center" wrapText="1"/>
    </xf>
    <xf numFmtId="167" fontId="85" fillId="60" borderId="131" xfId="1500" applyNumberFormat="1" applyFont="1" applyFill="1" applyBorder="1" applyAlignment="1">
      <alignment horizontal="center" vertical="center" wrapText="1"/>
    </xf>
    <xf numFmtId="167" fontId="83" fillId="0" borderId="131" xfId="1500" applyNumberFormat="1" applyFont="1" applyBorder="1" applyAlignment="1">
      <alignment horizontal="left" vertical="top"/>
    </xf>
    <xf numFmtId="0" fontId="72" fillId="2" borderId="137" xfId="0" applyFont="1" applyFill="1" applyBorder="1" applyAlignment="1">
      <alignment horizontal="center" vertical="center"/>
    </xf>
    <xf numFmtId="0" fontId="72" fillId="2" borderId="0" xfId="0" applyFont="1" applyFill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30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2" fontId="74" fillId="3" borderId="130" xfId="0" applyNumberFormat="1" applyFont="1" applyFill="1" applyBorder="1" applyAlignment="1">
      <alignment horizontal="center"/>
    </xf>
    <xf numFmtId="2" fontId="74" fillId="3" borderId="136" xfId="0" applyNumberFormat="1" applyFont="1" applyFill="1" applyBorder="1" applyAlignment="1">
      <alignment horizontal="center"/>
    </xf>
    <xf numFmtId="2" fontId="74" fillId="3" borderId="132" xfId="0" applyNumberFormat="1" applyFont="1" applyFill="1" applyBorder="1" applyAlignment="1">
      <alignment horizontal="center"/>
    </xf>
    <xf numFmtId="0" fontId="8" fillId="0" borderId="130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69" fillId="0" borderId="133" xfId="0" applyFont="1" applyBorder="1" applyAlignment="1">
      <alignment horizontal="center" vertical="center"/>
    </xf>
    <xf numFmtId="0" fontId="69" fillId="0" borderId="134" xfId="0" applyFont="1" applyBorder="1" applyAlignment="1">
      <alignment horizontal="center" vertical="center"/>
    </xf>
    <xf numFmtId="0" fontId="69" fillId="0" borderId="135" xfId="0" applyFont="1" applyBorder="1" applyAlignment="1">
      <alignment horizontal="center" vertical="center"/>
    </xf>
    <xf numFmtId="0" fontId="8" fillId="0" borderId="130" xfId="1892" applyFont="1" applyBorder="1" applyAlignment="1">
      <alignment horizontal="center" vertical="center"/>
    </xf>
    <xf numFmtId="0" fontId="8" fillId="0" borderId="136" xfId="1892" applyFont="1" applyBorder="1" applyAlignment="1">
      <alignment horizontal="center" vertical="center"/>
    </xf>
    <xf numFmtId="0" fontId="8" fillId="0" borderId="13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167" fontId="83" fillId="0" borderId="130" xfId="1500" applyNumberFormat="1" applyFont="1" applyBorder="1" applyAlignment="1">
      <alignment horizontal="left" vertical="center"/>
    </xf>
    <xf numFmtId="167" fontId="83" fillId="0" borderId="132" xfId="1500" applyNumberFormat="1" applyFont="1" applyBorder="1" applyAlignment="1">
      <alignment horizontal="left" vertical="center"/>
    </xf>
    <xf numFmtId="167" fontId="87" fillId="0" borderId="0" xfId="1500" applyNumberFormat="1" applyFont="1" applyFill="1" applyAlignment="1">
      <alignment horizontal="left"/>
    </xf>
    <xf numFmtId="167" fontId="83" fillId="0" borderId="130" xfId="1500" applyNumberFormat="1" applyFont="1" applyBorder="1" applyAlignment="1">
      <alignment horizontal="center" vertical="center"/>
    </xf>
    <xf numFmtId="167" fontId="83" fillId="0" borderId="136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30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0" xfId="0" applyFont="1" applyBorder="1" applyAlignment="1">
      <alignment horizontal="left" vertical="center"/>
    </xf>
    <xf numFmtId="0" fontId="83" fillId="0" borderId="132" xfId="0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130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164" fontId="8" fillId="0" borderId="132" xfId="0" applyNumberFormat="1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0" fontId="8" fillId="0" borderId="13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0" fontId="6" fillId="4" borderId="130" xfId="1" applyFont="1" applyFill="1" applyBorder="1" applyAlignment="1">
      <alignment horizontal="center" vertical="center" wrapText="1"/>
    </xf>
    <xf numFmtId="0" fontId="6" fillId="4" borderId="97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29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8" fillId="3" borderId="129" xfId="1" applyFont="1" applyFill="1" applyBorder="1" applyAlignment="1">
      <alignment horizontal="center" vertical="center" wrapText="1"/>
    </xf>
    <xf numFmtId="0" fontId="8" fillId="3" borderId="97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164" fontId="8" fillId="0" borderId="73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8" fillId="0" borderId="75" xfId="0" applyFont="1" applyBorder="1" applyAlignment="1">
      <alignment horizontal="center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127" xfId="1" applyFont="1" applyBorder="1" applyAlignment="1">
      <alignment horizontal="left" vertical="center"/>
    </xf>
    <xf numFmtId="164" fontId="8" fillId="0" borderId="127" xfId="0" applyNumberFormat="1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59" borderId="130" xfId="0" applyFont="1" applyFill="1" applyBorder="1" applyAlignment="1">
      <alignment horizontal="center"/>
    </xf>
    <xf numFmtId="0" fontId="8" fillId="59" borderId="97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1085851</xdr:colOff>
      <xdr:row>0</xdr:row>
      <xdr:rowOff>0</xdr:rowOff>
    </xdr:from>
    <xdr:to>
      <xdr:col>13</xdr:col>
      <xdr:colOff>2409827</xdr:colOff>
      <xdr:row>3</xdr:row>
      <xdr:rowOff>133623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5651" y="0"/>
          <a:ext cx="1323976" cy="12861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28574</xdr:rowOff>
    </xdr:from>
    <xdr:to>
      <xdr:col>7</xdr:col>
      <xdr:colOff>161926</xdr:colOff>
      <xdr:row>22</xdr:row>
      <xdr:rowOff>761999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4B19DD-D440-5A27-8EC0-B700CDDDA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4819649"/>
          <a:ext cx="6229350" cy="3095625"/>
        </a:xfrm>
        <a:prstGeom prst="rect">
          <a:avLst/>
        </a:prstGeom>
      </xdr:spPr>
    </xdr:pic>
    <xdr:clientData/>
  </xdr:twoCellAnchor>
  <xdr:twoCellAnchor editAs="oneCell">
    <xdr:from>
      <xdr:col>7</xdr:col>
      <xdr:colOff>171450</xdr:colOff>
      <xdr:row>15</xdr:row>
      <xdr:rowOff>28575</xdr:rowOff>
    </xdr:from>
    <xdr:to>
      <xdr:col>13</xdr:col>
      <xdr:colOff>2476500</xdr:colOff>
      <xdr:row>23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94D306-45ED-FD84-4AC1-E50BD22B3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2725" y="4819650"/>
          <a:ext cx="5743575" cy="3095625"/>
        </a:xfrm>
        <a:prstGeom prst="rect">
          <a:avLst/>
        </a:prstGeom>
      </xdr:spPr>
    </xdr:pic>
    <xdr:clientData/>
  </xdr:twoCellAnchor>
  <xdr:twoCellAnchor editAs="oneCell">
    <xdr:from>
      <xdr:col>10</xdr:col>
      <xdr:colOff>200024</xdr:colOff>
      <xdr:row>6</xdr:row>
      <xdr:rowOff>0</xdr:rowOff>
    </xdr:from>
    <xdr:to>
      <xdr:col>13</xdr:col>
      <xdr:colOff>2466974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BFEC494-DEF7-9A4E-37D3-E03852DD4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599" y="1962150"/>
          <a:ext cx="330517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299416</xdr:colOff>
      <xdr:row>0</xdr:row>
      <xdr:rowOff>133350</xdr:rowOff>
    </xdr:from>
    <xdr:to>
      <xdr:col>10</xdr:col>
      <xdr:colOff>1382367</xdr:colOff>
      <xdr:row>2</xdr:row>
      <xdr:rowOff>403806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2541" y="133350"/>
          <a:ext cx="1082951" cy="10324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95249</xdr:colOff>
      <xdr:row>20</xdr:row>
      <xdr:rowOff>0</xdr:rowOff>
    </xdr:from>
    <xdr:to>
      <xdr:col>6</xdr:col>
      <xdr:colOff>19050</xdr:colOff>
      <xdr:row>30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08A269-7429-137E-7AD9-01DA16626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49" y="5915025"/>
          <a:ext cx="4876801" cy="315277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1</xdr:rowOff>
    </xdr:from>
    <xdr:to>
      <xdr:col>11</xdr:col>
      <xdr:colOff>0</xdr:colOff>
      <xdr:row>30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BF8603-CE16-22C3-538C-E9C7FAA42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6"/>
          <a:ext cx="5019675" cy="3143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1297781</xdr:colOff>
      <xdr:row>68</xdr:row>
      <xdr:rowOff>28256</xdr:rowOff>
    </xdr:from>
    <xdr:to>
      <xdr:col>13</xdr:col>
      <xdr:colOff>1522971</xdr:colOff>
      <xdr:row>68</xdr:row>
      <xdr:rowOff>263769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74473" y="13407218"/>
          <a:ext cx="225190" cy="2355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1262020</xdr:colOff>
      <xdr:row>52</xdr:row>
      <xdr:rowOff>23547</xdr:rowOff>
    </xdr:from>
    <xdr:to>
      <xdr:col>13</xdr:col>
      <xdr:colOff>1497013</xdr:colOff>
      <xdr:row>52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38712" y="8969720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1178429</xdr:colOff>
      <xdr:row>0</xdr:row>
      <xdr:rowOff>0</xdr:rowOff>
    </xdr:from>
    <xdr:to>
      <xdr:col>5</xdr:col>
      <xdr:colOff>1152525</xdr:colOff>
      <xdr:row>4</xdr:row>
      <xdr:rowOff>161925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CD3AEBF-FD7B-4183-9003-BA29CB4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9004" y="0"/>
          <a:ext cx="1259971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396875</xdr:colOff>
      <xdr:row>0</xdr:row>
      <xdr:rowOff>0</xdr:rowOff>
    </xdr:from>
    <xdr:to>
      <xdr:col>8</xdr:col>
      <xdr:colOff>1536926</xdr:colOff>
      <xdr:row>5</xdr:row>
      <xdr:rowOff>7070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53A8D9-AB3C-2C80-54EC-6AF58069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51625" y="0"/>
          <a:ext cx="1140051" cy="9754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tabSelected="1" zoomScaleNormal="100" workbookViewId="0">
      <selection activeCell="P9" sqref="P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1.5" customHeight="1">
      <c r="B1" s="180" t="s">
        <v>0</v>
      </c>
      <c r="C1" s="181"/>
      <c r="D1" s="182"/>
      <c r="E1" s="183"/>
      <c r="F1" s="184"/>
      <c r="G1" s="184"/>
      <c r="H1" s="184"/>
      <c r="I1" s="184"/>
      <c r="J1" s="184"/>
      <c r="K1" s="185"/>
      <c r="L1" s="19"/>
      <c r="M1" s="19"/>
      <c r="N1" s="19"/>
    </row>
    <row r="2" spans="2:16" ht="30" customHeight="1">
      <c r="B2" s="193" t="s">
        <v>313</v>
      </c>
      <c r="C2" s="194"/>
      <c r="D2" s="19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29.25" customHeight="1">
      <c r="B3" s="186" t="s">
        <v>312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2:16" ht="14.2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9" t="s">
        <v>62</v>
      </c>
      <c r="C5" s="190"/>
      <c r="D5" s="191">
        <f>'Bullient '!M86+OTC!H13</f>
        <v>1092012894</v>
      </c>
      <c r="E5" s="192"/>
      <c r="F5" s="23"/>
      <c r="G5" s="189" t="s">
        <v>63</v>
      </c>
      <c r="H5" s="190"/>
      <c r="I5" s="191">
        <f>'Bullient '!N86+OTC!I13</f>
        <v>1578324287.6499999</v>
      </c>
      <c r="J5" s="192"/>
      <c r="K5" s="24"/>
      <c r="L5" s="189" t="s">
        <v>8</v>
      </c>
      <c r="M5" s="190"/>
      <c r="N5" s="25">
        <f>'Bullient '!L86+OTC!G13</f>
        <v>1032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6"/>
      <c r="L6" s="197"/>
      <c r="M6" s="198"/>
      <c r="N6" s="28"/>
    </row>
    <row r="7" spans="2:16" ht="24.95" customHeight="1">
      <c r="B7" s="199" t="s">
        <v>1</v>
      </c>
      <c r="C7" s="200"/>
      <c r="D7" s="201"/>
      <c r="E7" s="29">
        <v>1022.46</v>
      </c>
      <c r="F7" s="30"/>
      <c r="G7" s="199" t="s">
        <v>5</v>
      </c>
      <c r="H7" s="200"/>
      <c r="I7" s="201"/>
      <c r="J7" s="29">
        <v>1285.23</v>
      </c>
      <c r="K7" s="168"/>
      <c r="L7" s="169"/>
      <c r="M7" s="170"/>
      <c r="N7" s="18"/>
    </row>
    <row r="8" spans="2:16" ht="24.95" customHeight="1">
      <c r="B8" s="199" t="s">
        <v>2</v>
      </c>
      <c r="C8" s="200"/>
      <c r="D8" s="201"/>
      <c r="E8" s="29">
        <v>1026.44</v>
      </c>
      <c r="F8" s="31"/>
      <c r="G8" s="199" t="s">
        <v>6</v>
      </c>
      <c r="H8" s="200"/>
      <c r="I8" s="201"/>
      <c r="J8" s="29">
        <v>1285.32</v>
      </c>
      <c r="K8" s="168"/>
      <c r="L8" s="169"/>
      <c r="M8" s="170"/>
      <c r="N8" s="18"/>
    </row>
    <row r="9" spans="2:16" ht="24.95" customHeight="1">
      <c r="B9" s="174" t="s">
        <v>3</v>
      </c>
      <c r="C9" s="175"/>
      <c r="D9" s="176"/>
      <c r="E9" s="126">
        <f>((E7/E8)-1)*100</f>
        <v>-0.38774794435134652</v>
      </c>
      <c r="F9" s="31"/>
      <c r="G9" s="174" t="s">
        <v>3</v>
      </c>
      <c r="H9" s="175"/>
      <c r="I9" s="176"/>
      <c r="J9" s="126">
        <f>((J7/J8)-1)*100</f>
        <v>-7.0021473251746791E-3</v>
      </c>
      <c r="K9" s="168"/>
      <c r="L9" s="169"/>
      <c r="M9" s="170"/>
      <c r="N9" s="18"/>
    </row>
    <row r="10" spans="2:16" ht="24.95" customHeight="1">
      <c r="B10" s="174" t="s">
        <v>4</v>
      </c>
      <c r="C10" s="175"/>
      <c r="D10" s="176"/>
      <c r="E10" s="126">
        <f>E7-E8</f>
        <v>-3.9800000000000182</v>
      </c>
      <c r="F10" s="21"/>
      <c r="G10" s="174" t="s">
        <v>4</v>
      </c>
      <c r="H10" s="175"/>
      <c r="I10" s="176"/>
      <c r="J10" s="126">
        <f>J7-J8</f>
        <v>-8.9999999999918145E-2</v>
      </c>
      <c r="K10" s="168"/>
      <c r="L10" s="169"/>
      <c r="M10" s="17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2"/>
      <c r="L11" s="169"/>
      <c r="M11" s="170"/>
      <c r="N11" s="18"/>
      <c r="O11" s="32"/>
    </row>
    <row r="12" spans="2:16" ht="24.95" customHeight="1">
      <c r="B12" s="37" t="s">
        <v>9</v>
      </c>
      <c r="C12" s="38">
        <v>103</v>
      </c>
      <c r="D12" s="39" t="s">
        <v>64</v>
      </c>
      <c r="E12" s="38">
        <v>17</v>
      </c>
      <c r="F12" s="21"/>
      <c r="G12" s="40" t="s">
        <v>69</v>
      </c>
      <c r="H12" s="38">
        <v>44</v>
      </c>
      <c r="I12" s="39" t="s">
        <v>64</v>
      </c>
      <c r="J12" s="38">
        <v>15</v>
      </c>
      <c r="K12" s="168"/>
      <c r="L12" s="169"/>
      <c r="M12" s="170"/>
      <c r="N12" s="18"/>
      <c r="O12" s="32"/>
      <c r="P12" s="1" t="s">
        <v>298</v>
      </c>
    </row>
    <row r="13" spans="2:16" ht="24.95" customHeight="1">
      <c r="B13" s="37" t="s">
        <v>68</v>
      </c>
      <c r="C13" s="38">
        <v>46</v>
      </c>
      <c r="D13" s="39" t="s">
        <v>64</v>
      </c>
      <c r="E13" s="38">
        <v>2</v>
      </c>
      <c r="F13" s="30"/>
      <c r="G13" s="171" t="s">
        <v>66</v>
      </c>
      <c r="H13" s="172"/>
      <c r="I13" s="173"/>
      <c r="J13" s="38">
        <v>9</v>
      </c>
      <c r="K13" s="168"/>
      <c r="L13" s="169"/>
      <c r="M13" s="170"/>
      <c r="N13" s="18"/>
      <c r="O13" s="32"/>
    </row>
    <row r="14" spans="2:16" ht="24.95" customHeight="1">
      <c r="B14" s="174" t="s">
        <v>81</v>
      </c>
      <c r="C14" s="175" t="s">
        <v>10</v>
      </c>
      <c r="D14" s="176" t="s">
        <v>10</v>
      </c>
      <c r="E14" s="38">
        <v>5</v>
      </c>
      <c r="F14" s="21"/>
      <c r="G14" s="177" t="s">
        <v>67</v>
      </c>
      <c r="H14" s="178"/>
      <c r="I14" s="179"/>
      <c r="J14" s="38">
        <v>22</v>
      </c>
      <c r="K14" s="168"/>
      <c r="L14" s="169"/>
      <c r="M14" s="170"/>
      <c r="N14" s="26"/>
      <c r="O14" s="32"/>
    </row>
    <row r="15" spans="2:16" ht="24.95" customHeight="1">
      <c r="B15" s="174" t="s">
        <v>65</v>
      </c>
      <c r="C15" s="175" t="s">
        <v>11</v>
      </c>
      <c r="D15" s="176" t="s">
        <v>11</v>
      </c>
      <c r="E15" s="41">
        <v>8</v>
      </c>
      <c r="F15" s="18"/>
      <c r="G15" s="112"/>
      <c r="H15" s="112"/>
      <c r="I15" s="112"/>
      <c r="J15" s="112"/>
      <c r="K15" s="112"/>
      <c r="L15" s="112"/>
      <c r="M15" s="112"/>
      <c r="N15" s="21"/>
      <c r="O15" s="32"/>
      <c r="P15" s="32"/>
    </row>
    <row r="16" spans="2:16" ht="19.5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112"/>
      <c r="O16" s="32"/>
      <c r="P16" s="32"/>
    </row>
    <row r="17" spans="1:15" ht="27.75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112"/>
      <c r="O17" s="32"/>
    </row>
    <row r="18" spans="1:15" ht="27.75" customHeight="1">
      <c r="B18" s="18"/>
      <c r="C18" s="18"/>
      <c r="D18" s="18"/>
      <c r="E18" s="18"/>
      <c r="F18" s="18"/>
      <c r="G18" s="26"/>
      <c r="H18" s="26"/>
      <c r="I18" s="26"/>
      <c r="J18" s="26"/>
      <c r="K18" s="26"/>
      <c r="L18" s="26"/>
      <c r="M18" s="26"/>
      <c r="N18" s="112"/>
      <c r="O18" s="32"/>
    </row>
    <row r="19" spans="1:15" ht="23.25" customHeight="1">
      <c r="B19" s="18"/>
      <c r="C19" s="18"/>
      <c r="D19" s="18"/>
      <c r="E19" s="18"/>
      <c r="F19" s="18"/>
      <c r="G19" s="26"/>
      <c r="H19" s="26"/>
      <c r="I19" s="26"/>
      <c r="J19" s="26"/>
      <c r="K19" s="26"/>
      <c r="L19" s="26"/>
      <c r="M19" s="26"/>
      <c r="N19" s="112"/>
      <c r="O19" s="32"/>
    </row>
    <row r="20" spans="1:15" ht="27.75" customHeight="1">
      <c r="B20" s="18"/>
      <c r="C20" s="18"/>
      <c r="D20" s="18"/>
      <c r="E20" s="18"/>
      <c r="F20" s="18"/>
      <c r="G20" s="26"/>
      <c r="H20" s="26"/>
      <c r="I20" s="26"/>
      <c r="J20" s="26"/>
      <c r="K20" s="26"/>
      <c r="L20" s="26"/>
      <c r="M20" s="26"/>
      <c r="N20" s="112"/>
      <c r="O20" s="32"/>
    </row>
    <row r="21" spans="1:15" ht="22.5" customHeight="1">
      <c r="B21" s="18"/>
      <c r="C21" s="18"/>
      <c r="D21" s="18"/>
      <c r="E21" s="18"/>
      <c r="F21" s="18"/>
      <c r="G21" s="26"/>
      <c r="H21" s="26"/>
      <c r="I21" s="26"/>
      <c r="J21" s="26"/>
      <c r="K21" s="26"/>
      <c r="L21" s="26"/>
      <c r="M21" s="26"/>
      <c r="N21" s="112"/>
      <c r="O21" s="32"/>
    </row>
    <row r="22" spans="1:15" ht="37.5" customHeight="1">
      <c r="B22" s="18"/>
      <c r="C22" s="18"/>
      <c r="D22" s="18"/>
      <c r="E22" s="18"/>
      <c r="F22" s="18"/>
      <c r="G22" s="26"/>
      <c r="H22" s="26"/>
      <c r="I22" s="26"/>
      <c r="J22" s="26"/>
      <c r="K22" s="26"/>
      <c r="L22" s="26"/>
      <c r="M22" s="26"/>
      <c r="N22" s="112"/>
      <c r="O22" s="32"/>
    </row>
    <row r="23" spans="1:15" ht="60" customHeight="1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</row>
    <row r="24" spans="1:15" ht="34.5" customHeight="1">
      <c r="A24" s="165" t="s">
        <v>12</v>
      </c>
      <c r="B24" s="166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4:N24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K15" sqref="K15:K19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4" t="s">
        <v>60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36.75" customHeight="1">
      <c r="A3" s="205" t="s">
        <v>314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</row>
    <row r="4" spans="1:14" ht="21">
      <c r="A4" s="42"/>
      <c r="B4" s="42"/>
      <c r="C4" s="203" t="s">
        <v>13</v>
      </c>
      <c r="D4" s="203"/>
      <c r="E4" s="203"/>
      <c r="F4" s="203"/>
      <c r="G4" s="42"/>
      <c r="H4" s="203" t="s">
        <v>14</v>
      </c>
      <c r="I4" s="203"/>
      <c r="J4" s="203"/>
      <c r="K4" s="203"/>
    </row>
    <row r="5" spans="1:14" ht="31.5">
      <c r="A5" s="42"/>
      <c r="B5" s="42"/>
      <c r="C5" s="74" t="s">
        <v>15</v>
      </c>
      <c r="D5" s="75" t="s">
        <v>16</v>
      </c>
      <c r="E5" s="75" t="s">
        <v>17</v>
      </c>
      <c r="F5" s="76" t="s">
        <v>18</v>
      </c>
      <c r="G5" s="42"/>
      <c r="H5" s="74" t="s">
        <v>15</v>
      </c>
      <c r="I5" s="75" t="s">
        <v>16</v>
      </c>
      <c r="J5" s="75" t="s">
        <v>17</v>
      </c>
      <c r="K5" s="76" t="s">
        <v>18</v>
      </c>
    </row>
    <row r="6" spans="1:14" s="49" customFormat="1" ht="17.100000000000001" customHeight="1">
      <c r="A6" s="42"/>
      <c r="B6" s="42"/>
      <c r="C6" s="46" t="s">
        <v>136</v>
      </c>
      <c r="D6" s="77">
        <v>0.09</v>
      </c>
      <c r="E6" s="91">
        <v>12.5</v>
      </c>
      <c r="F6" s="80">
        <v>91407</v>
      </c>
      <c r="G6" s="42"/>
      <c r="H6" s="46" t="s">
        <v>182</v>
      </c>
      <c r="I6" s="77">
        <v>0.05</v>
      </c>
      <c r="J6" s="92">
        <v>-16.670000000000002</v>
      </c>
      <c r="K6" s="80">
        <v>1101325</v>
      </c>
      <c r="L6" s="1"/>
      <c r="M6" s="1"/>
    </row>
    <row r="7" spans="1:14" s="49" customFormat="1" ht="17.100000000000001" customHeight="1">
      <c r="A7" s="42"/>
      <c r="B7" s="42"/>
      <c r="C7" s="46" t="s">
        <v>157</v>
      </c>
      <c r="D7" s="77">
        <v>6</v>
      </c>
      <c r="E7" s="91">
        <v>8.6999999999999993</v>
      </c>
      <c r="F7" s="80">
        <v>2742537</v>
      </c>
      <c r="G7" s="42"/>
      <c r="H7" s="46" t="s">
        <v>297</v>
      </c>
      <c r="I7" s="77">
        <v>2.21</v>
      </c>
      <c r="J7" s="92">
        <v>-9.8000000000000007</v>
      </c>
      <c r="K7" s="80">
        <v>987971</v>
      </c>
      <c r="L7" s="1"/>
    </row>
    <row r="8" spans="1:14" s="49" customFormat="1" ht="17.100000000000001" customHeight="1">
      <c r="A8" s="42"/>
      <c r="B8" s="42"/>
      <c r="C8" s="46" t="s">
        <v>35</v>
      </c>
      <c r="D8" s="77">
        <v>2.93</v>
      </c>
      <c r="E8" s="91">
        <v>6.16</v>
      </c>
      <c r="F8" s="80">
        <v>30586</v>
      </c>
      <c r="G8" s="42"/>
      <c r="H8" s="46" t="s">
        <v>295</v>
      </c>
      <c r="I8" s="77">
        <v>2.4</v>
      </c>
      <c r="J8" s="92">
        <v>-7.69</v>
      </c>
      <c r="K8" s="80">
        <v>176668</v>
      </c>
    </row>
    <row r="9" spans="1:14" s="49" customFormat="1" ht="17.100000000000001" customHeight="1">
      <c r="A9" s="42"/>
      <c r="B9" s="42"/>
      <c r="C9" s="46" t="s">
        <v>125</v>
      </c>
      <c r="D9" s="77">
        <v>1.51</v>
      </c>
      <c r="E9" s="91">
        <v>4.1399999999999997</v>
      </c>
      <c r="F9" s="98">
        <v>10269433</v>
      </c>
      <c r="G9" s="42"/>
      <c r="H9" s="105" t="s">
        <v>134</v>
      </c>
      <c r="I9" s="99">
        <v>12</v>
      </c>
      <c r="J9" s="114">
        <v>-7.69</v>
      </c>
      <c r="K9" s="98">
        <v>1328985</v>
      </c>
    </row>
    <row r="10" spans="1:14" s="49" customFormat="1" ht="17.100000000000001" customHeight="1">
      <c r="A10" s="42"/>
      <c r="B10" s="42"/>
      <c r="C10" s="46" t="s">
        <v>167</v>
      </c>
      <c r="D10" s="77">
        <v>4.5999999999999996</v>
      </c>
      <c r="E10" s="91">
        <v>2.2200000000000002</v>
      </c>
      <c r="F10" s="98">
        <v>115865</v>
      </c>
      <c r="G10" s="42"/>
      <c r="H10" s="105" t="s">
        <v>212</v>
      </c>
      <c r="I10" s="99">
        <v>0.88</v>
      </c>
      <c r="J10" s="114">
        <v>-7.37</v>
      </c>
      <c r="K10" s="98">
        <v>22346</v>
      </c>
    </row>
    <row r="11" spans="1:14" s="49" customFormat="1" ht="33" customHeight="1">
      <c r="A11" s="42"/>
      <c r="B11" s="42"/>
      <c r="C11" s="204" t="s">
        <v>61</v>
      </c>
      <c r="D11" s="204"/>
      <c r="E11" s="204"/>
      <c r="F11" s="204"/>
      <c r="G11" s="204"/>
      <c r="H11" s="204"/>
      <c r="I11" s="204"/>
      <c r="J11" s="204"/>
      <c r="K11" s="204"/>
    </row>
    <row r="12" spans="1:14" s="49" customFormat="1" ht="33" customHeight="1">
      <c r="A12" s="42"/>
      <c r="B12" s="42"/>
      <c r="C12" s="204"/>
      <c r="D12" s="204"/>
      <c r="E12" s="204"/>
      <c r="F12" s="204"/>
      <c r="G12" s="204"/>
      <c r="H12" s="204"/>
      <c r="I12" s="204"/>
      <c r="J12" s="204"/>
      <c r="K12" s="204"/>
    </row>
    <row r="13" spans="1:14" ht="29.25" customHeight="1">
      <c r="A13" s="42"/>
      <c r="B13" s="42"/>
      <c r="C13" s="203" t="s">
        <v>18</v>
      </c>
      <c r="D13" s="203"/>
      <c r="E13" s="203"/>
      <c r="F13" s="203"/>
      <c r="G13" s="95"/>
      <c r="H13" s="203" t="s">
        <v>7</v>
      </c>
      <c r="I13" s="203"/>
      <c r="J13" s="203"/>
      <c r="K13" s="20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1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237</v>
      </c>
      <c r="D15" s="77">
        <v>1.92</v>
      </c>
      <c r="E15" s="78">
        <v>-0.52</v>
      </c>
      <c r="F15" s="80">
        <v>600248228</v>
      </c>
      <c r="G15" s="1"/>
      <c r="H15" s="46" t="s">
        <v>237</v>
      </c>
      <c r="I15" s="77">
        <v>1.92</v>
      </c>
      <c r="J15" s="78">
        <v>-0.52</v>
      </c>
      <c r="K15" s="80">
        <v>1148127605.0799999</v>
      </c>
    </row>
    <row r="16" spans="1:14" ht="17.100000000000001" customHeight="1">
      <c r="A16" s="42"/>
      <c r="B16" s="42"/>
      <c r="C16" s="46" t="s">
        <v>197</v>
      </c>
      <c r="D16" s="77">
        <v>0.21</v>
      </c>
      <c r="E16" s="78">
        <v>-4.55</v>
      </c>
      <c r="F16" s="80">
        <v>266707666</v>
      </c>
      <c r="G16" s="1"/>
      <c r="H16" s="46" t="s">
        <v>253</v>
      </c>
      <c r="I16" s="77">
        <v>4.0199999999999996</v>
      </c>
      <c r="J16" s="78">
        <v>0</v>
      </c>
      <c r="K16" s="80">
        <v>101620621.17</v>
      </c>
    </row>
    <row r="17" spans="1:11" ht="17.100000000000001" customHeight="1">
      <c r="A17" s="42"/>
      <c r="B17" s="42"/>
      <c r="C17" s="46" t="s">
        <v>140</v>
      </c>
      <c r="D17" s="77">
        <v>0.22</v>
      </c>
      <c r="E17" s="78">
        <v>-4.3499999999999996</v>
      </c>
      <c r="F17" s="80">
        <v>55447115</v>
      </c>
      <c r="G17" s="1"/>
      <c r="H17" s="46" t="s">
        <v>261</v>
      </c>
      <c r="I17" s="77">
        <v>16.5</v>
      </c>
      <c r="J17" s="78">
        <v>0.79</v>
      </c>
      <c r="K17" s="80">
        <v>76125424.519999996</v>
      </c>
    </row>
    <row r="18" spans="1:11" ht="17.100000000000001" customHeight="1">
      <c r="A18" s="42"/>
      <c r="B18" s="42"/>
      <c r="C18" s="46" t="s">
        <v>253</v>
      </c>
      <c r="D18" s="77">
        <v>4.0199999999999996</v>
      </c>
      <c r="E18" s="78">
        <v>0</v>
      </c>
      <c r="F18" s="80">
        <v>25012914</v>
      </c>
      <c r="G18" s="1"/>
      <c r="H18" s="46" t="s">
        <v>197</v>
      </c>
      <c r="I18" s="77">
        <v>0.21</v>
      </c>
      <c r="J18" s="78">
        <v>-4.55</v>
      </c>
      <c r="K18" s="80">
        <v>56008809.859999999</v>
      </c>
    </row>
    <row r="19" spans="1:11" ht="16.5" customHeight="1">
      <c r="A19" s="42"/>
      <c r="B19" s="42"/>
      <c r="C19" s="46" t="s">
        <v>226</v>
      </c>
      <c r="D19" s="77">
        <v>0.33</v>
      </c>
      <c r="E19" s="78">
        <v>0</v>
      </c>
      <c r="F19" s="80">
        <v>23807404</v>
      </c>
      <c r="G19" s="1"/>
      <c r="H19" s="46" t="s">
        <v>255</v>
      </c>
      <c r="I19" s="77">
        <v>3</v>
      </c>
      <c r="J19" s="78">
        <v>-0.33</v>
      </c>
      <c r="K19" s="80">
        <v>51175209.240000002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0"/>
  <sheetViews>
    <sheetView zoomScale="115" zoomScaleNormal="115" workbookViewId="0">
      <selection activeCell="A31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8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69" customWidth="1"/>
    <col min="11" max="11" width="10" style="70" customWidth="1"/>
    <col min="12" max="12" width="9.7109375" style="71" customWidth="1"/>
    <col min="13" max="13" width="23.7109375" style="71" customWidth="1"/>
    <col min="14" max="14" width="23.42578125" style="72" customWidth="1"/>
    <col min="15" max="16384" width="9" style="58"/>
  </cols>
  <sheetData>
    <row r="1" spans="1:14" s="52" customFormat="1" ht="16.5" customHeight="1">
      <c r="A1" s="51"/>
      <c r="B1" s="217" t="s">
        <v>316</v>
      </c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9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14" t="s">
        <v>29</v>
      </c>
      <c r="C3" s="215"/>
      <c r="D3" s="215"/>
      <c r="E3" s="215"/>
      <c r="F3" s="215"/>
      <c r="G3" s="215"/>
      <c r="H3" s="215"/>
      <c r="I3" s="215"/>
      <c r="J3" s="215"/>
      <c r="K3" s="215"/>
      <c r="L3" s="215"/>
      <c r="M3" s="215"/>
      <c r="N3" s="216"/>
    </row>
    <row r="4" spans="1:14" ht="12.95" customHeight="1">
      <c r="A4" s="58"/>
      <c r="B4" s="46" t="s">
        <v>226</v>
      </c>
      <c r="C4" s="59" t="s">
        <v>225</v>
      </c>
      <c r="D4" s="99">
        <v>0.33</v>
      </c>
      <c r="E4" s="99">
        <v>0.33</v>
      </c>
      <c r="F4" s="99">
        <v>0.32</v>
      </c>
      <c r="G4" s="99">
        <v>0.33</v>
      </c>
      <c r="H4" s="99">
        <v>0.33</v>
      </c>
      <c r="I4" s="99">
        <v>0.33</v>
      </c>
      <c r="J4" s="77">
        <v>0.33</v>
      </c>
      <c r="K4" s="100">
        <v>0</v>
      </c>
      <c r="L4" s="79">
        <v>24</v>
      </c>
      <c r="M4" s="80">
        <v>23807404</v>
      </c>
      <c r="N4" s="80">
        <v>7854905.1600000001</v>
      </c>
    </row>
    <row r="5" spans="1:14" ht="12.95" customHeight="1">
      <c r="A5" s="58"/>
      <c r="B5" s="46" t="s">
        <v>255</v>
      </c>
      <c r="C5" s="59" t="s">
        <v>256</v>
      </c>
      <c r="D5" s="99">
        <v>3.01</v>
      </c>
      <c r="E5" s="99">
        <v>3.05</v>
      </c>
      <c r="F5" s="99">
        <v>3</v>
      </c>
      <c r="G5" s="99">
        <v>3.02</v>
      </c>
      <c r="H5" s="99">
        <v>3.01</v>
      </c>
      <c r="I5" s="99">
        <v>3</v>
      </c>
      <c r="J5" s="77">
        <v>3.01</v>
      </c>
      <c r="K5" s="100">
        <v>-0.33</v>
      </c>
      <c r="L5" s="79">
        <v>80</v>
      </c>
      <c r="M5" s="80">
        <v>16963200</v>
      </c>
      <c r="N5" s="80">
        <v>51175209.240000002</v>
      </c>
    </row>
    <row r="6" spans="1:14" ht="12.95" customHeight="1">
      <c r="A6" s="58"/>
      <c r="B6" s="46" t="s">
        <v>112</v>
      </c>
      <c r="C6" s="59" t="s">
        <v>113</v>
      </c>
      <c r="D6" s="99">
        <v>0.67</v>
      </c>
      <c r="E6" s="99">
        <v>0.67</v>
      </c>
      <c r="F6" s="99">
        <v>0.65</v>
      </c>
      <c r="G6" s="99">
        <v>0.66</v>
      </c>
      <c r="H6" s="99">
        <v>0.66</v>
      </c>
      <c r="I6" s="99">
        <v>0.66</v>
      </c>
      <c r="J6" s="77">
        <v>0.67</v>
      </c>
      <c r="K6" s="100">
        <v>-1.49</v>
      </c>
      <c r="L6" s="79">
        <v>42</v>
      </c>
      <c r="M6" s="80">
        <v>21624696</v>
      </c>
      <c r="N6" s="80">
        <v>14258019.810000001</v>
      </c>
    </row>
    <row r="7" spans="1:14" ht="12.95" customHeight="1">
      <c r="A7" s="58"/>
      <c r="B7" s="46" t="s">
        <v>271</v>
      </c>
      <c r="C7" s="59" t="s">
        <v>272</v>
      </c>
      <c r="D7" s="99">
        <v>0.23</v>
      </c>
      <c r="E7" s="99">
        <v>0.24</v>
      </c>
      <c r="F7" s="99">
        <v>0.23</v>
      </c>
      <c r="G7" s="99">
        <v>0.23</v>
      </c>
      <c r="H7" s="99">
        <v>0.23</v>
      </c>
      <c r="I7" s="99">
        <v>0.23</v>
      </c>
      <c r="J7" s="77">
        <v>0.23</v>
      </c>
      <c r="K7" s="100">
        <v>0</v>
      </c>
      <c r="L7" s="79">
        <v>10</v>
      </c>
      <c r="M7" s="80">
        <v>20022000</v>
      </c>
      <c r="N7" s="80">
        <v>4605160</v>
      </c>
    </row>
    <row r="8" spans="1:14" ht="12.95" customHeight="1">
      <c r="A8" s="58"/>
      <c r="B8" s="46" t="s">
        <v>153</v>
      </c>
      <c r="C8" s="59" t="s">
        <v>154</v>
      </c>
      <c r="D8" s="99">
        <v>0.35</v>
      </c>
      <c r="E8" s="99">
        <v>0.35</v>
      </c>
      <c r="F8" s="99">
        <v>0.35</v>
      </c>
      <c r="G8" s="99">
        <v>0.35</v>
      </c>
      <c r="H8" s="99">
        <v>0.35</v>
      </c>
      <c r="I8" s="99">
        <v>0.35</v>
      </c>
      <c r="J8" s="77">
        <v>0.35</v>
      </c>
      <c r="K8" s="100">
        <v>0</v>
      </c>
      <c r="L8" s="79">
        <v>4</v>
      </c>
      <c r="M8" s="80">
        <v>1249680</v>
      </c>
      <c r="N8" s="80">
        <v>437388</v>
      </c>
    </row>
    <row r="9" spans="1:14" ht="12.95" customHeight="1">
      <c r="A9" s="58"/>
      <c r="B9" s="46" t="s">
        <v>207</v>
      </c>
      <c r="C9" s="59" t="s">
        <v>206</v>
      </c>
      <c r="D9" s="99">
        <v>0.33</v>
      </c>
      <c r="E9" s="99">
        <v>0.33</v>
      </c>
      <c r="F9" s="99">
        <v>0.32</v>
      </c>
      <c r="G9" s="99">
        <v>0.32</v>
      </c>
      <c r="H9" s="99">
        <v>0.33</v>
      </c>
      <c r="I9" s="99">
        <v>0.32</v>
      </c>
      <c r="J9" s="77">
        <v>0.33</v>
      </c>
      <c r="K9" s="100">
        <v>-3.03</v>
      </c>
      <c r="L9" s="79">
        <v>8</v>
      </c>
      <c r="M9" s="80">
        <v>6036279</v>
      </c>
      <c r="N9" s="80">
        <v>1931968.97</v>
      </c>
    </row>
    <row r="10" spans="1:14" ht="12.95" customHeight="1">
      <c r="A10" s="58"/>
      <c r="B10" s="46" t="s">
        <v>192</v>
      </c>
      <c r="C10" s="59" t="s">
        <v>193</v>
      </c>
      <c r="D10" s="99">
        <v>1.0900000000000001</v>
      </c>
      <c r="E10" s="99">
        <v>1.0900000000000001</v>
      </c>
      <c r="F10" s="99">
        <v>1.08</v>
      </c>
      <c r="G10" s="99">
        <v>1.08</v>
      </c>
      <c r="H10" s="99">
        <v>1.0900000000000001</v>
      </c>
      <c r="I10" s="99">
        <v>1.08</v>
      </c>
      <c r="J10" s="77">
        <v>1.0900000000000001</v>
      </c>
      <c r="K10" s="100">
        <v>-0.92</v>
      </c>
      <c r="L10" s="79">
        <v>33</v>
      </c>
      <c r="M10" s="80">
        <v>10383290</v>
      </c>
      <c r="N10" s="80">
        <v>11218129.210000001</v>
      </c>
    </row>
    <row r="11" spans="1:14" ht="12.95" customHeight="1">
      <c r="A11" s="58"/>
      <c r="B11" s="46" t="s">
        <v>136</v>
      </c>
      <c r="C11" s="59" t="s">
        <v>137</v>
      </c>
      <c r="D11" s="99">
        <v>0.08</v>
      </c>
      <c r="E11" s="99">
        <v>0.09</v>
      </c>
      <c r="F11" s="99">
        <v>0.08</v>
      </c>
      <c r="G11" s="99">
        <v>0.09</v>
      </c>
      <c r="H11" s="99">
        <v>0.08</v>
      </c>
      <c r="I11" s="99">
        <v>0.09</v>
      </c>
      <c r="J11" s="77">
        <v>0.08</v>
      </c>
      <c r="K11" s="100">
        <v>12.5</v>
      </c>
      <c r="L11" s="79">
        <v>2</v>
      </c>
      <c r="M11" s="80">
        <v>91407</v>
      </c>
      <c r="N11" s="80">
        <v>8221.65</v>
      </c>
    </row>
    <row r="12" spans="1:14" ht="12.95" customHeight="1">
      <c r="A12" s="58"/>
      <c r="B12" s="46" t="s">
        <v>125</v>
      </c>
      <c r="C12" s="59" t="s">
        <v>126</v>
      </c>
      <c r="D12" s="99">
        <v>1.45</v>
      </c>
      <c r="E12" s="99">
        <v>1.51</v>
      </c>
      <c r="F12" s="99">
        <v>1.45</v>
      </c>
      <c r="G12" s="99">
        <v>1.5</v>
      </c>
      <c r="H12" s="99">
        <v>1.45</v>
      </c>
      <c r="I12" s="99">
        <v>1.51</v>
      </c>
      <c r="J12" s="77">
        <v>1.45</v>
      </c>
      <c r="K12" s="100">
        <v>4.1399999999999997</v>
      </c>
      <c r="L12" s="79">
        <v>11</v>
      </c>
      <c r="M12" s="80">
        <v>10269433</v>
      </c>
      <c r="N12" s="80">
        <v>15404518.279999999</v>
      </c>
    </row>
    <row r="13" spans="1:14" ht="12.95" customHeight="1">
      <c r="A13" s="58"/>
      <c r="B13" s="46" t="s">
        <v>237</v>
      </c>
      <c r="C13" s="59" t="s">
        <v>238</v>
      </c>
      <c r="D13" s="99">
        <v>1.92</v>
      </c>
      <c r="E13" s="99">
        <v>1.92</v>
      </c>
      <c r="F13" s="99">
        <v>1.91</v>
      </c>
      <c r="G13" s="99">
        <v>1.91</v>
      </c>
      <c r="H13" s="99">
        <v>1.91</v>
      </c>
      <c r="I13" s="99">
        <v>1.92</v>
      </c>
      <c r="J13" s="77">
        <v>1.93</v>
      </c>
      <c r="K13" s="100">
        <v>-0.52</v>
      </c>
      <c r="L13" s="79">
        <v>144</v>
      </c>
      <c r="M13" s="80">
        <v>600248228</v>
      </c>
      <c r="N13" s="80">
        <v>1148127605.0799999</v>
      </c>
    </row>
    <row r="14" spans="1:14" ht="12.95" customHeight="1">
      <c r="A14" s="58"/>
      <c r="B14" s="46" t="s">
        <v>253</v>
      </c>
      <c r="C14" s="59" t="s">
        <v>254</v>
      </c>
      <c r="D14" s="99">
        <v>4.0199999999999996</v>
      </c>
      <c r="E14" s="99">
        <v>4.09</v>
      </c>
      <c r="F14" s="99">
        <v>4.0199999999999996</v>
      </c>
      <c r="G14" s="99">
        <v>4.0599999999999996</v>
      </c>
      <c r="H14" s="99">
        <v>4.04</v>
      </c>
      <c r="I14" s="99">
        <v>4.0199999999999996</v>
      </c>
      <c r="J14" s="77">
        <v>4.0199999999999996</v>
      </c>
      <c r="K14" s="100">
        <v>0</v>
      </c>
      <c r="L14" s="79">
        <v>132</v>
      </c>
      <c r="M14" s="80">
        <v>25012914</v>
      </c>
      <c r="N14" s="80">
        <v>101620621.17</v>
      </c>
    </row>
    <row r="15" spans="1:14" ht="12.95" customHeight="1">
      <c r="A15" s="58"/>
      <c r="B15" s="46" t="s">
        <v>140</v>
      </c>
      <c r="C15" s="59" t="s">
        <v>141</v>
      </c>
      <c r="D15" s="99">
        <v>0.23</v>
      </c>
      <c r="E15" s="99">
        <v>0.23</v>
      </c>
      <c r="F15" s="99">
        <v>0.22</v>
      </c>
      <c r="G15" s="99">
        <v>0.22</v>
      </c>
      <c r="H15" s="99">
        <v>0.22</v>
      </c>
      <c r="I15" s="99">
        <v>0.22</v>
      </c>
      <c r="J15" s="77">
        <v>0.23</v>
      </c>
      <c r="K15" s="100">
        <v>-4.3499999999999996</v>
      </c>
      <c r="L15" s="79">
        <v>42</v>
      </c>
      <c r="M15" s="80">
        <v>55447115</v>
      </c>
      <c r="N15" s="80">
        <v>12204039.57</v>
      </c>
    </row>
    <row r="16" spans="1:14" ht="12.95" customHeight="1">
      <c r="A16" s="58"/>
      <c r="B16" s="46" t="s">
        <v>212</v>
      </c>
      <c r="C16" s="59" t="s">
        <v>213</v>
      </c>
      <c r="D16" s="99">
        <v>0.88</v>
      </c>
      <c r="E16" s="99">
        <v>0.88</v>
      </c>
      <c r="F16" s="99">
        <v>0.88</v>
      </c>
      <c r="G16" s="99">
        <v>0.88</v>
      </c>
      <c r="H16" s="99">
        <v>0.95</v>
      </c>
      <c r="I16" s="99">
        <v>0.88</v>
      </c>
      <c r="J16" s="99">
        <v>0.95</v>
      </c>
      <c r="K16" s="100">
        <v>-7.37</v>
      </c>
      <c r="L16" s="97">
        <v>2</v>
      </c>
      <c r="M16" s="98">
        <v>22346</v>
      </c>
      <c r="N16" s="98">
        <v>19664.48</v>
      </c>
    </row>
    <row r="17" spans="1:14" ht="12.95" customHeight="1">
      <c r="A17" s="58"/>
      <c r="B17" s="46" t="s">
        <v>182</v>
      </c>
      <c r="C17" s="59" t="s">
        <v>183</v>
      </c>
      <c r="D17" s="99">
        <v>0.06</v>
      </c>
      <c r="E17" s="99">
        <v>0.06</v>
      </c>
      <c r="F17" s="99">
        <v>0.05</v>
      </c>
      <c r="G17" s="99">
        <v>0.05</v>
      </c>
      <c r="H17" s="99">
        <v>0.06</v>
      </c>
      <c r="I17" s="99">
        <v>0.05</v>
      </c>
      <c r="J17" s="77">
        <v>0.06</v>
      </c>
      <c r="K17" s="100">
        <v>-16.670000000000002</v>
      </c>
      <c r="L17" s="79">
        <v>22</v>
      </c>
      <c r="M17" s="80">
        <v>1101325</v>
      </c>
      <c r="N17" s="80">
        <v>56079.5</v>
      </c>
    </row>
    <row r="18" spans="1:14" ht="12.95" customHeight="1">
      <c r="A18" s="58"/>
      <c r="B18" s="46" t="s">
        <v>214</v>
      </c>
      <c r="C18" s="59" t="s">
        <v>146</v>
      </c>
      <c r="D18" s="99">
        <v>0.16</v>
      </c>
      <c r="E18" s="99">
        <v>0.16</v>
      </c>
      <c r="F18" s="99">
        <v>0.16</v>
      </c>
      <c r="G18" s="99">
        <v>0.16</v>
      </c>
      <c r="H18" s="99">
        <v>0.16</v>
      </c>
      <c r="I18" s="99">
        <v>0.16</v>
      </c>
      <c r="J18" s="77">
        <v>0.16</v>
      </c>
      <c r="K18" s="100">
        <v>0</v>
      </c>
      <c r="L18" s="79">
        <v>2</v>
      </c>
      <c r="M18" s="80">
        <v>1300124</v>
      </c>
      <c r="N18" s="80">
        <v>208019.84</v>
      </c>
    </row>
    <row r="19" spans="1:14" ht="12.95" customHeight="1">
      <c r="A19" s="58"/>
      <c r="B19" s="209" t="s">
        <v>88</v>
      </c>
      <c r="C19" s="210"/>
      <c r="D19" s="211"/>
      <c r="E19" s="212"/>
      <c r="F19" s="212"/>
      <c r="G19" s="212"/>
      <c r="H19" s="212"/>
      <c r="I19" s="212"/>
      <c r="J19" s="212"/>
      <c r="K19" s="213"/>
      <c r="L19" s="60">
        <f>SUM(L4:L18)</f>
        <v>558</v>
      </c>
      <c r="M19" s="60">
        <f>SUM(M4:M18)</f>
        <v>793579441</v>
      </c>
      <c r="N19" s="61">
        <f>SUM(N4:N18)</f>
        <v>1369129549.9599998</v>
      </c>
    </row>
    <row r="20" spans="1:14" ht="12.95" customHeight="1">
      <c r="A20" s="58"/>
      <c r="B20" s="214" t="s">
        <v>30</v>
      </c>
      <c r="C20" s="215"/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6"/>
    </row>
    <row r="21" spans="1:14" ht="12.95" customHeight="1">
      <c r="A21" s="58"/>
      <c r="B21" s="46" t="s">
        <v>261</v>
      </c>
      <c r="C21" s="59" t="s">
        <v>262</v>
      </c>
      <c r="D21" s="63">
        <v>16.37</v>
      </c>
      <c r="E21" s="77">
        <v>16.5</v>
      </c>
      <c r="F21" s="77">
        <v>16.2</v>
      </c>
      <c r="G21" s="77">
        <v>16.29</v>
      </c>
      <c r="H21" s="77">
        <v>16.38</v>
      </c>
      <c r="I21" s="77">
        <v>16.5</v>
      </c>
      <c r="J21" s="77">
        <v>16.37</v>
      </c>
      <c r="K21" s="78">
        <v>0.79</v>
      </c>
      <c r="L21" s="79">
        <v>187</v>
      </c>
      <c r="M21" s="80">
        <v>4673075</v>
      </c>
      <c r="N21" s="80">
        <v>76125424.519999996</v>
      </c>
    </row>
    <row r="22" spans="1:14" ht="12.95" customHeight="1">
      <c r="A22" s="58"/>
      <c r="B22" s="46" t="s">
        <v>190</v>
      </c>
      <c r="C22" s="59" t="s">
        <v>191</v>
      </c>
      <c r="D22" s="63">
        <v>3.82</v>
      </c>
      <c r="E22" s="77">
        <v>3.83</v>
      </c>
      <c r="F22" s="77">
        <v>3.8</v>
      </c>
      <c r="G22" s="77">
        <v>3.81</v>
      </c>
      <c r="H22" s="77">
        <v>3.85</v>
      </c>
      <c r="I22" s="77">
        <v>3.8</v>
      </c>
      <c r="J22" s="77">
        <v>3.82</v>
      </c>
      <c r="K22" s="78">
        <v>-0.52</v>
      </c>
      <c r="L22" s="79">
        <v>23</v>
      </c>
      <c r="M22" s="80">
        <v>1066065</v>
      </c>
      <c r="N22" s="80">
        <v>4066914.89</v>
      </c>
    </row>
    <row r="23" spans="1:14" ht="12.95" customHeight="1">
      <c r="A23" s="58"/>
      <c r="B23" s="209" t="s">
        <v>114</v>
      </c>
      <c r="C23" s="210"/>
      <c r="D23" s="211"/>
      <c r="E23" s="212"/>
      <c r="F23" s="212"/>
      <c r="G23" s="212"/>
      <c r="H23" s="212"/>
      <c r="I23" s="212"/>
      <c r="J23" s="212"/>
      <c r="K23" s="213"/>
      <c r="L23" s="62">
        <f>SUM(L21:L22)</f>
        <v>210</v>
      </c>
      <c r="M23" s="60">
        <f>SUM(M21:M22)</f>
        <v>5739140</v>
      </c>
      <c r="N23" s="48">
        <f>SUM(N21:N22)</f>
        <v>80192339.409999996</v>
      </c>
    </row>
    <row r="24" spans="1:14" ht="12.95" customHeight="1">
      <c r="A24" s="58"/>
      <c r="B24" s="214" t="s">
        <v>93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6"/>
    </row>
    <row r="25" spans="1:14" ht="12.95" customHeight="1">
      <c r="A25" s="58"/>
      <c r="B25" s="46" t="s">
        <v>239</v>
      </c>
      <c r="C25" s="59" t="s">
        <v>240</v>
      </c>
      <c r="D25" s="82">
        <v>0.89</v>
      </c>
      <c r="E25" s="82">
        <v>0.89</v>
      </c>
      <c r="F25" s="82">
        <v>0.89</v>
      </c>
      <c r="G25" s="82">
        <v>0.89</v>
      </c>
      <c r="H25" s="77">
        <v>0.88</v>
      </c>
      <c r="I25" s="82">
        <v>0.89</v>
      </c>
      <c r="J25" s="82">
        <v>0.88</v>
      </c>
      <c r="K25" s="87">
        <v>1.1399999999999999</v>
      </c>
      <c r="L25" s="88">
        <v>11</v>
      </c>
      <c r="M25" s="89">
        <v>252233</v>
      </c>
      <c r="N25" s="89">
        <v>224487.37</v>
      </c>
    </row>
    <row r="26" spans="1:14" ht="12.95" customHeight="1">
      <c r="A26" s="58"/>
      <c r="B26" s="209" t="s">
        <v>283</v>
      </c>
      <c r="C26" s="210"/>
      <c r="D26" s="211"/>
      <c r="E26" s="212"/>
      <c r="F26" s="212"/>
      <c r="G26" s="212"/>
      <c r="H26" s="212"/>
      <c r="I26" s="212"/>
      <c r="J26" s="212"/>
      <c r="K26" s="213"/>
      <c r="L26" s="65">
        <f>SUM(L25)</f>
        <v>11</v>
      </c>
      <c r="M26" s="65">
        <f>SUM(M25)</f>
        <v>252233</v>
      </c>
      <c r="N26" s="65">
        <f>SUM(N25)</f>
        <v>224487.37</v>
      </c>
    </row>
    <row r="27" spans="1:14" ht="12.95" customHeight="1">
      <c r="A27" s="58"/>
      <c r="B27" s="214" t="s">
        <v>82</v>
      </c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6"/>
    </row>
    <row r="28" spans="1:14" ht="12.95" customHeight="1">
      <c r="A28" s="58"/>
      <c r="B28" s="46" t="s">
        <v>186</v>
      </c>
      <c r="C28" s="59" t="s">
        <v>187</v>
      </c>
      <c r="D28" s="77">
        <v>22.25</v>
      </c>
      <c r="E28" s="77">
        <v>22.25</v>
      </c>
      <c r="F28" s="77">
        <v>22.25</v>
      </c>
      <c r="G28" s="77">
        <v>22.25</v>
      </c>
      <c r="H28" s="77">
        <v>22.25</v>
      </c>
      <c r="I28" s="77">
        <v>22.25</v>
      </c>
      <c r="J28" s="77">
        <v>22.25</v>
      </c>
      <c r="K28" s="78">
        <v>0</v>
      </c>
      <c r="L28" s="79">
        <v>5</v>
      </c>
      <c r="M28" s="80">
        <v>15000</v>
      </c>
      <c r="N28" s="80">
        <v>333750</v>
      </c>
    </row>
    <row r="29" spans="1:14" ht="12.95" customHeight="1">
      <c r="A29" s="58"/>
      <c r="B29" s="46" t="s">
        <v>167</v>
      </c>
      <c r="C29" s="59" t="s">
        <v>168</v>
      </c>
      <c r="D29" s="77">
        <v>4.5</v>
      </c>
      <c r="E29" s="77">
        <v>4.5999999999999996</v>
      </c>
      <c r="F29" s="77">
        <v>4.5</v>
      </c>
      <c r="G29" s="77">
        <v>4.5</v>
      </c>
      <c r="H29" s="77">
        <v>4.5</v>
      </c>
      <c r="I29" s="77">
        <v>4.5999999999999996</v>
      </c>
      <c r="J29" s="77">
        <v>4.5</v>
      </c>
      <c r="K29" s="78">
        <v>2.2200000000000002</v>
      </c>
      <c r="L29" s="79">
        <v>12</v>
      </c>
      <c r="M29" s="80">
        <v>115865</v>
      </c>
      <c r="N29" s="80">
        <v>521619.4</v>
      </c>
    </row>
    <row r="30" spans="1:14" ht="12.95" customHeight="1">
      <c r="A30" s="58"/>
      <c r="B30" s="46" t="s">
        <v>132</v>
      </c>
      <c r="C30" s="59" t="s">
        <v>133</v>
      </c>
      <c r="D30" s="77">
        <v>3.66</v>
      </c>
      <c r="E30" s="77">
        <v>3.66</v>
      </c>
      <c r="F30" s="77">
        <v>3.66</v>
      </c>
      <c r="G30" s="77">
        <v>3.66</v>
      </c>
      <c r="H30" s="77">
        <v>3.65</v>
      </c>
      <c r="I30" s="77">
        <v>3.66</v>
      </c>
      <c r="J30" s="77">
        <v>3.66</v>
      </c>
      <c r="K30" s="78">
        <v>0</v>
      </c>
      <c r="L30" s="79">
        <v>1</v>
      </c>
      <c r="M30" s="80">
        <v>1357</v>
      </c>
      <c r="N30" s="80">
        <v>4966.62</v>
      </c>
    </row>
    <row r="31" spans="1:14" ht="12.95" customHeight="1">
      <c r="A31" s="58"/>
      <c r="B31" s="46" t="s">
        <v>173</v>
      </c>
      <c r="C31" s="59" t="s">
        <v>174</v>
      </c>
      <c r="D31" s="77">
        <v>0.67</v>
      </c>
      <c r="E31" s="77">
        <v>0.67</v>
      </c>
      <c r="F31" s="77">
        <v>0.67</v>
      </c>
      <c r="G31" s="77">
        <v>0.67</v>
      </c>
      <c r="H31" s="77">
        <v>0.71</v>
      </c>
      <c r="I31" s="77">
        <v>0.67</v>
      </c>
      <c r="J31" s="77">
        <v>0.71</v>
      </c>
      <c r="K31" s="78">
        <v>-5.63</v>
      </c>
      <c r="L31" s="79">
        <v>1</v>
      </c>
      <c r="M31" s="80">
        <v>71000</v>
      </c>
      <c r="N31" s="80">
        <v>47570</v>
      </c>
    </row>
    <row r="32" spans="1:14" ht="12.95" customHeight="1">
      <c r="A32" s="58"/>
      <c r="B32" s="209" t="s">
        <v>89</v>
      </c>
      <c r="C32" s="210"/>
      <c r="D32" s="211"/>
      <c r="E32" s="212"/>
      <c r="F32" s="212"/>
      <c r="G32" s="212"/>
      <c r="H32" s="212"/>
      <c r="I32" s="212"/>
      <c r="J32" s="212"/>
      <c r="K32" s="213"/>
      <c r="L32" s="65">
        <f>SUM(L28:L31)</f>
        <v>19</v>
      </c>
      <c r="M32" s="65">
        <f>SUM(M28:M31)</f>
        <v>203222</v>
      </c>
      <c r="N32" s="65">
        <f>SUM(N28:N31)</f>
        <v>907906.02</v>
      </c>
    </row>
    <row r="33" spans="1:14" ht="12.95" customHeight="1">
      <c r="A33" s="58"/>
      <c r="B33" s="214" t="s">
        <v>83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6"/>
    </row>
    <row r="34" spans="1:14" ht="12.95" customHeight="1">
      <c r="A34" s="58"/>
      <c r="B34" s="46" t="s">
        <v>295</v>
      </c>
      <c r="C34" s="59" t="s">
        <v>294</v>
      </c>
      <c r="D34" s="77">
        <v>2.6</v>
      </c>
      <c r="E34" s="77">
        <v>2.6</v>
      </c>
      <c r="F34" s="77">
        <v>2.4</v>
      </c>
      <c r="G34" s="77">
        <v>2.4900000000000002</v>
      </c>
      <c r="H34" s="77">
        <v>2.65</v>
      </c>
      <c r="I34" s="77">
        <v>2.4</v>
      </c>
      <c r="J34" s="77">
        <v>2.6</v>
      </c>
      <c r="K34" s="78">
        <v>-7.69</v>
      </c>
      <c r="L34" s="79">
        <v>4</v>
      </c>
      <c r="M34" s="80">
        <v>176668</v>
      </c>
      <c r="N34" s="80">
        <v>439296</v>
      </c>
    </row>
    <row r="35" spans="1:14" ht="12.95" customHeight="1">
      <c r="A35" s="58"/>
      <c r="B35" s="46" t="s">
        <v>259</v>
      </c>
      <c r="C35" s="59" t="s">
        <v>260</v>
      </c>
      <c r="D35" s="77">
        <v>22.5</v>
      </c>
      <c r="E35" s="77">
        <v>22.5</v>
      </c>
      <c r="F35" s="77">
        <v>22.5</v>
      </c>
      <c r="G35" s="77">
        <v>22.5</v>
      </c>
      <c r="H35" s="77">
        <v>22.5</v>
      </c>
      <c r="I35" s="77">
        <v>22.5</v>
      </c>
      <c r="J35" s="77">
        <v>22.5</v>
      </c>
      <c r="K35" s="78">
        <v>0</v>
      </c>
      <c r="L35" s="79">
        <v>3</v>
      </c>
      <c r="M35" s="80">
        <v>14569</v>
      </c>
      <c r="N35" s="80">
        <v>327802.5</v>
      </c>
    </row>
    <row r="36" spans="1:14" ht="12.95" customHeight="1">
      <c r="A36" s="58"/>
      <c r="B36" s="46" t="s">
        <v>159</v>
      </c>
      <c r="C36" s="59" t="s">
        <v>160</v>
      </c>
      <c r="D36" s="77">
        <v>1.2</v>
      </c>
      <c r="E36" s="77">
        <v>1.2</v>
      </c>
      <c r="F36" s="77">
        <v>1.2</v>
      </c>
      <c r="G36" s="77">
        <v>1.2</v>
      </c>
      <c r="H36" s="77">
        <v>1.25</v>
      </c>
      <c r="I36" s="77">
        <v>1.2</v>
      </c>
      <c r="J36" s="77">
        <v>1.25</v>
      </c>
      <c r="K36" s="78">
        <v>-4</v>
      </c>
      <c r="L36" s="79">
        <v>1</v>
      </c>
      <c r="M36" s="80">
        <v>500000</v>
      </c>
      <c r="N36" s="80">
        <v>600000</v>
      </c>
    </row>
    <row r="37" spans="1:14" ht="12.95" customHeight="1">
      <c r="A37" s="58"/>
      <c r="B37" s="46" t="s">
        <v>165</v>
      </c>
      <c r="C37" s="59" t="s">
        <v>166</v>
      </c>
      <c r="D37" s="77">
        <v>2.84</v>
      </c>
      <c r="E37" s="77">
        <v>2.84</v>
      </c>
      <c r="F37" s="77">
        <v>2.84</v>
      </c>
      <c r="G37" s="77">
        <v>2.84</v>
      </c>
      <c r="H37" s="77">
        <v>2.84</v>
      </c>
      <c r="I37" s="77">
        <v>2.84</v>
      </c>
      <c r="J37" s="77">
        <v>2.84</v>
      </c>
      <c r="K37" s="78">
        <v>0</v>
      </c>
      <c r="L37" s="79">
        <v>2</v>
      </c>
      <c r="M37" s="80">
        <v>1619</v>
      </c>
      <c r="N37" s="80">
        <v>4597.96</v>
      </c>
    </row>
    <row r="38" spans="1:14" ht="12.95" customHeight="1">
      <c r="A38" s="58"/>
      <c r="B38" s="46" t="s">
        <v>217</v>
      </c>
      <c r="C38" s="59" t="s">
        <v>218</v>
      </c>
      <c r="D38" s="77">
        <v>2.6</v>
      </c>
      <c r="E38" s="77">
        <v>2.6</v>
      </c>
      <c r="F38" s="77">
        <v>2.6</v>
      </c>
      <c r="G38" s="77">
        <v>2.6</v>
      </c>
      <c r="H38" s="77">
        <v>2.6</v>
      </c>
      <c r="I38" s="77">
        <v>2.6</v>
      </c>
      <c r="J38" s="77">
        <v>2.6</v>
      </c>
      <c r="K38" s="78">
        <v>0</v>
      </c>
      <c r="L38" s="79">
        <v>7</v>
      </c>
      <c r="M38" s="80">
        <v>74909</v>
      </c>
      <c r="N38" s="80">
        <v>194763.4</v>
      </c>
    </row>
    <row r="39" spans="1:14" ht="12.95" customHeight="1">
      <c r="A39" s="58"/>
      <c r="B39" s="46" t="s">
        <v>157</v>
      </c>
      <c r="C39" s="59" t="s">
        <v>158</v>
      </c>
      <c r="D39" s="77">
        <v>5.52</v>
      </c>
      <c r="E39" s="77">
        <v>6</v>
      </c>
      <c r="F39" s="77">
        <v>5.52</v>
      </c>
      <c r="G39" s="77">
        <v>5.62</v>
      </c>
      <c r="H39" s="77">
        <v>5.46</v>
      </c>
      <c r="I39" s="77">
        <v>6</v>
      </c>
      <c r="J39" s="77">
        <v>5.52</v>
      </c>
      <c r="K39" s="78">
        <v>8.6999999999999993</v>
      </c>
      <c r="L39" s="79">
        <v>23</v>
      </c>
      <c r="M39" s="80">
        <v>2742537</v>
      </c>
      <c r="N39" s="80">
        <v>15425208.48</v>
      </c>
    </row>
    <row r="40" spans="1:14" ht="12.95" customHeight="1">
      <c r="A40" s="58"/>
      <c r="B40" s="46" t="s">
        <v>147</v>
      </c>
      <c r="C40" s="59" t="s">
        <v>122</v>
      </c>
      <c r="D40" s="77">
        <v>2.4</v>
      </c>
      <c r="E40" s="77">
        <v>2.4</v>
      </c>
      <c r="F40" s="77">
        <v>2.4</v>
      </c>
      <c r="G40" s="77">
        <v>2.4</v>
      </c>
      <c r="H40" s="77">
        <v>2.4</v>
      </c>
      <c r="I40" s="77">
        <v>2.4</v>
      </c>
      <c r="J40" s="77">
        <v>2.4</v>
      </c>
      <c r="K40" s="78">
        <v>0</v>
      </c>
      <c r="L40" s="79">
        <v>3</v>
      </c>
      <c r="M40" s="80">
        <v>50187</v>
      </c>
      <c r="N40" s="80">
        <v>120448.8</v>
      </c>
    </row>
    <row r="41" spans="1:14" ht="12.95" customHeight="1">
      <c r="A41" s="58"/>
      <c r="B41" s="209" t="s">
        <v>90</v>
      </c>
      <c r="C41" s="210"/>
      <c r="D41" s="211"/>
      <c r="E41" s="212"/>
      <c r="F41" s="212"/>
      <c r="G41" s="212"/>
      <c r="H41" s="212"/>
      <c r="I41" s="212"/>
      <c r="J41" s="212"/>
      <c r="K41" s="213"/>
      <c r="L41" s="65">
        <f>SUM(L34:L40)</f>
        <v>43</v>
      </c>
      <c r="M41" s="65">
        <f>SUM(M34:M40)</f>
        <v>3560489</v>
      </c>
      <c r="N41" s="65">
        <f>SUM(N34:N40)</f>
        <v>17112117.140000001</v>
      </c>
    </row>
    <row r="42" spans="1:14" ht="12.95" customHeight="1">
      <c r="A42" s="58"/>
      <c r="B42" s="214" t="s">
        <v>31</v>
      </c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6"/>
    </row>
    <row r="43" spans="1:14" ht="12.95" customHeight="1">
      <c r="A43" s="58"/>
      <c r="B43" s="46" t="s">
        <v>134</v>
      </c>
      <c r="C43" s="59" t="s">
        <v>135</v>
      </c>
      <c r="D43" s="99">
        <v>13</v>
      </c>
      <c r="E43" s="99">
        <v>13</v>
      </c>
      <c r="F43" s="99">
        <v>12</v>
      </c>
      <c r="G43" s="99">
        <v>12.08</v>
      </c>
      <c r="H43" s="99">
        <v>13.06</v>
      </c>
      <c r="I43" s="99">
        <v>12</v>
      </c>
      <c r="J43" s="99">
        <v>13</v>
      </c>
      <c r="K43" s="100">
        <v>-7.69</v>
      </c>
      <c r="L43" s="97">
        <v>9</v>
      </c>
      <c r="M43" s="98">
        <v>1328985</v>
      </c>
      <c r="N43" s="98">
        <v>16058438.4</v>
      </c>
    </row>
    <row r="44" spans="1:14" ht="12.95" customHeight="1">
      <c r="A44" s="58"/>
      <c r="B44" s="46" t="s">
        <v>208</v>
      </c>
      <c r="C44" s="59" t="s">
        <v>209</v>
      </c>
      <c r="D44" s="99">
        <v>107</v>
      </c>
      <c r="E44" s="99">
        <v>107</v>
      </c>
      <c r="F44" s="99">
        <v>107</v>
      </c>
      <c r="G44" s="99">
        <v>107</v>
      </c>
      <c r="H44" s="99">
        <v>107</v>
      </c>
      <c r="I44" s="99">
        <v>107</v>
      </c>
      <c r="J44" s="99">
        <v>107</v>
      </c>
      <c r="K44" s="100">
        <v>0</v>
      </c>
      <c r="L44" s="97">
        <v>1</v>
      </c>
      <c r="M44" s="98">
        <v>153</v>
      </c>
      <c r="N44" s="98">
        <v>16371</v>
      </c>
    </row>
    <row r="45" spans="1:14" ht="12.95" customHeight="1">
      <c r="A45" s="58"/>
      <c r="B45" s="46" t="s">
        <v>279</v>
      </c>
      <c r="C45" s="59" t="s">
        <v>280</v>
      </c>
      <c r="D45" s="99">
        <v>9.0500000000000007</v>
      </c>
      <c r="E45" s="99">
        <v>9.0500000000000007</v>
      </c>
      <c r="F45" s="99">
        <v>9</v>
      </c>
      <c r="G45" s="99">
        <v>9</v>
      </c>
      <c r="H45" s="99">
        <v>9</v>
      </c>
      <c r="I45" s="99">
        <v>9</v>
      </c>
      <c r="J45" s="99">
        <v>9.0500000000000007</v>
      </c>
      <c r="K45" s="100">
        <v>-0.55000000000000004</v>
      </c>
      <c r="L45" s="97">
        <v>12</v>
      </c>
      <c r="M45" s="98">
        <v>600000</v>
      </c>
      <c r="N45" s="98">
        <v>5400074.4000000004</v>
      </c>
    </row>
    <row r="46" spans="1:14" ht="12.95" customHeight="1">
      <c r="A46" s="58"/>
      <c r="B46" s="46" t="s">
        <v>278</v>
      </c>
      <c r="C46" s="59" t="s">
        <v>277</v>
      </c>
      <c r="D46" s="99">
        <v>9</v>
      </c>
      <c r="E46" s="99">
        <v>9</v>
      </c>
      <c r="F46" s="99">
        <v>9</v>
      </c>
      <c r="G46" s="99">
        <v>9</v>
      </c>
      <c r="H46" s="99">
        <v>9</v>
      </c>
      <c r="I46" s="99">
        <v>9</v>
      </c>
      <c r="J46" s="99">
        <v>9</v>
      </c>
      <c r="K46" s="100">
        <v>0</v>
      </c>
      <c r="L46" s="97">
        <v>1</v>
      </c>
      <c r="M46" s="98">
        <v>6142</v>
      </c>
      <c r="N46" s="98">
        <v>55278</v>
      </c>
    </row>
    <row r="47" spans="1:14" ht="12.95" customHeight="1">
      <c r="A47" s="58"/>
      <c r="B47" s="46" t="s">
        <v>286</v>
      </c>
      <c r="C47" s="59" t="s">
        <v>287</v>
      </c>
      <c r="D47" s="99">
        <v>14.25</v>
      </c>
      <c r="E47" s="99">
        <v>14.5</v>
      </c>
      <c r="F47" s="99">
        <v>14.25</v>
      </c>
      <c r="G47" s="99">
        <v>14.42</v>
      </c>
      <c r="H47" s="99">
        <v>14.25</v>
      </c>
      <c r="I47" s="99">
        <v>14.5</v>
      </c>
      <c r="J47" s="99">
        <v>14.25</v>
      </c>
      <c r="K47" s="100">
        <v>1.75</v>
      </c>
      <c r="L47" s="97">
        <v>12</v>
      </c>
      <c r="M47" s="98">
        <v>36032</v>
      </c>
      <c r="N47" s="98">
        <v>519714</v>
      </c>
    </row>
    <row r="48" spans="1:14" ht="12.95" customHeight="1">
      <c r="A48" s="58"/>
      <c r="B48" s="209" t="s">
        <v>91</v>
      </c>
      <c r="C48" s="210"/>
      <c r="D48" s="211"/>
      <c r="E48" s="212"/>
      <c r="F48" s="212"/>
      <c r="G48" s="212"/>
      <c r="H48" s="212"/>
      <c r="I48" s="212"/>
      <c r="J48" s="212"/>
      <c r="K48" s="213"/>
      <c r="L48" s="64">
        <f>SUM(L43:L47)</f>
        <v>35</v>
      </c>
      <c r="M48" s="61">
        <f>SUM(M43:M47)</f>
        <v>1971312</v>
      </c>
      <c r="N48" s="61">
        <f>SUM(N43:N47)</f>
        <v>22049875.800000001</v>
      </c>
    </row>
    <row r="49" spans="1:14" ht="12.95" customHeight="1">
      <c r="A49" s="58"/>
      <c r="B49" s="214" t="s">
        <v>84</v>
      </c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6"/>
    </row>
    <row r="50" spans="1:14" ht="12.95" customHeight="1">
      <c r="A50" s="58"/>
      <c r="B50" s="46" t="s">
        <v>263</v>
      </c>
      <c r="C50" s="59" t="s">
        <v>264</v>
      </c>
      <c r="D50" s="99">
        <v>8.4499999999999993</v>
      </c>
      <c r="E50" s="99">
        <v>8.4499999999999993</v>
      </c>
      <c r="F50" s="99">
        <v>8.44</v>
      </c>
      <c r="G50" s="99">
        <v>8.44</v>
      </c>
      <c r="H50" s="99">
        <v>8.0299999999999994</v>
      </c>
      <c r="I50" s="99">
        <v>8.44</v>
      </c>
      <c r="J50" s="99">
        <v>8.4499999999999993</v>
      </c>
      <c r="K50" s="100">
        <v>-0.12</v>
      </c>
      <c r="L50" s="97">
        <v>4</v>
      </c>
      <c r="M50" s="98">
        <v>7352</v>
      </c>
      <c r="N50" s="98">
        <v>62062.64</v>
      </c>
    </row>
    <row r="51" spans="1:14" ht="12.95" customHeight="1">
      <c r="A51" s="58"/>
      <c r="B51" s="209" t="s">
        <v>179</v>
      </c>
      <c r="C51" s="210"/>
      <c r="D51" s="211"/>
      <c r="E51" s="212"/>
      <c r="F51" s="212"/>
      <c r="G51" s="212"/>
      <c r="H51" s="212"/>
      <c r="I51" s="212"/>
      <c r="J51" s="212"/>
      <c r="K51" s="213"/>
      <c r="L51" s="64">
        <f>SUM(L50:L50)</f>
        <v>4</v>
      </c>
      <c r="M51" s="61">
        <f>SUM(M50:M50)</f>
        <v>7352</v>
      </c>
      <c r="N51" s="61">
        <f>SUM(N50:N50)</f>
        <v>62062.64</v>
      </c>
    </row>
    <row r="52" spans="1:14" s="52" customFormat="1" ht="12.95" customHeight="1">
      <c r="B52" s="66" t="s">
        <v>32</v>
      </c>
      <c r="C52" s="206"/>
      <c r="D52" s="207"/>
      <c r="E52" s="207"/>
      <c r="F52" s="207"/>
      <c r="G52" s="207"/>
      <c r="H52" s="207"/>
      <c r="I52" s="207"/>
      <c r="J52" s="207"/>
      <c r="K52" s="208"/>
      <c r="L52" s="67">
        <f>L51+L48+L41+L32+L23+L19+L26</f>
        <v>880</v>
      </c>
      <c r="M52" s="67">
        <f>M51+M48+M41+M32+M23+M19+M26</f>
        <v>805313189</v>
      </c>
      <c r="N52" s="67">
        <f>N51+N48+N41+N32+N23+N19+N26</f>
        <v>1489678338.3399997</v>
      </c>
    </row>
    <row r="53" spans="1:14" s="52" customFormat="1" ht="22.5" customHeight="1">
      <c r="A53" s="51"/>
      <c r="B53" s="217" t="s">
        <v>317</v>
      </c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9"/>
    </row>
    <row r="54" spans="1:14" s="52" customFormat="1" ht="48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2.95" customHeight="1">
      <c r="B55" s="214" t="s">
        <v>29</v>
      </c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6"/>
    </row>
    <row r="56" spans="1:14" ht="12.95" customHeight="1">
      <c r="A56" s="58"/>
      <c r="B56" s="46" t="s">
        <v>197</v>
      </c>
      <c r="C56" s="59" t="s">
        <v>196</v>
      </c>
      <c r="D56" s="77">
        <v>0.2</v>
      </c>
      <c r="E56" s="77">
        <v>0.22</v>
      </c>
      <c r="F56" s="77">
        <v>0.2</v>
      </c>
      <c r="G56" s="77">
        <v>0.21</v>
      </c>
      <c r="H56" s="77">
        <v>0.23</v>
      </c>
      <c r="I56" s="77">
        <v>0.21</v>
      </c>
      <c r="J56" s="77">
        <v>0.22</v>
      </c>
      <c r="K56" s="78">
        <v>-4.55</v>
      </c>
      <c r="L56" s="79">
        <v>14</v>
      </c>
      <c r="M56" s="80">
        <v>266707666</v>
      </c>
      <c r="N56" s="80">
        <v>56008809.859999999</v>
      </c>
    </row>
    <row r="57" spans="1:14" ht="12.95" customHeight="1">
      <c r="A57" s="58"/>
      <c r="B57" s="46" t="s">
        <v>171</v>
      </c>
      <c r="C57" s="59" t="s">
        <v>172</v>
      </c>
      <c r="D57" s="77">
        <v>0.54</v>
      </c>
      <c r="E57" s="77">
        <v>0.54</v>
      </c>
      <c r="F57" s="77">
        <v>0.54</v>
      </c>
      <c r="G57" s="77">
        <v>0.54</v>
      </c>
      <c r="H57" s="77">
        <v>0.54</v>
      </c>
      <c r="I57" s="77">
        <v>0.54</v>
      </c>
      <c r="J57" s="77">
        <v>0.55000000000000004</v>
      </c>
      <c r="K57" s="78">
        <v>-1.82</v>
      </c>
      <c r="L57" s="79">
        <v>20</v>
      </c>
      <c r="M57" s="80">
        <v>9266508</v>
      </c>
      <c r="N57" s="80">
        <v>5003914.32</v>
      </c>
    </row>
    <row r="58" spans="1:14" ht="12.95" customHeight="1">
      <c r="A58" s="58"/>
      <c r="B58" s="209" t="s">
        <v>88</v>
      </c>
      <c r="C58" s="210"/>
      <c r="D58" s="211"/>
      <c r="E58" s="212"/>
      <c r="F58" s="212"/>
      <c r="G58" s="212"/>
      <c r="H58" s="212"/>
      <c r="I58" s="212"/>
      <c r="J58" s="212"/>
      <c r="K58" s="213"/>
      <c r="L58" s="65">
        <f>SUM(L56:L57)</f>
        <v>34</v>
      </c>
      <c r="M58" s="65">
        <f>SUM(M56:M57)</f>
        <v>275974174</v>
      </c>
      <c r="N58" s="65">
        <f>SUM(N56:N57)</f>
        <v>61012724.18</v>
      </c>
    </row>
    <row r="59" spans="1:14" ht="12.95" customHeight="1">
      <c r="A59" s="58"/>
      <c r="B59" s="214" t="s">
        <v>93</v>
      </c>
      <c r="C59" s="215"/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6"/>
    </row>
    <row r="60" spans="1:14" ht="12.95" customHeight="1">
      <c r="A60" s="58"/>
      <c r="B60" s="46" t="s">
        <v>219</v>
      </c>
      <c r="C60" s="59" t="s">
        <v>220</v>
      </c>
      <c r="D60" s="82">
        <v>0.8</v>
      </c>
      <c r="E60" s="82">
        <v>0.8</v>
      </c>
      <c r="F60" s="82">
        <v>0.8</v>
      </c>
      <c r="G60" s="82">
        <v>0.8</v>
      </c>
      <c r="H60" s="82">
        <v>0.82</v>
      </c>
      <c r="I60" s="82">
        <v>0.8</v>
      </c>
      <c r="J60" s="82">
        <v>0.82</v>
      </c>
      <c r="K60" s="87">
        <v>-2.44</v>
      </c>
      <c r="L60" s="88">
        <v>5</v>
      </c>
      <c r="M60" s="89">
        <v>9091</v>
      </c>
      <c r="N60" s="89">
        <v>7272.8</v>
      </c>
    </row>
    <row r="61" spans="1:14" ht="12.95" customHeight="1">
      <c r="A61" s="58"/>
      <c r="B61" s="209" t="s">
        <v>283</v>
      </c>
      <c r="C61" s="210"/>
      <c r="D61" s="211"/>
      <c r="E61" s="212"/>
      <c r="F61" s="212"/>
      <c r="G61" s="212"/>
      <c r="H61" s="212"/>
      <c r="I61" s="212"/>
      <c r="J61" s="212"/>
      <c r="K61" s="213"/>
      <c r="L61" s="65">
        <f>SUM(L60)</f>
        <v>5</v>
      </c>
      <c r="M61" s="65">
        <f>SUM(M60)</f>
        <v>9091</v>
      </c>
      <c r="N61" s="65">
        <f>SUM(N60)</f>
        <v>7272.8</v>
      </c>
    </row>
    <row r="62" spans="1:14" ht="12.95" customHeight="1">
      <c r="A62" s="58"/>
      <c r="B62" s="214" t="s">
        <v>82</v>
      </c>
      <c r="C62" s="215"/>
      <c r="D62" s="215"/>
      <c r="E62" s="215"/>
      <c r="F62" s="215"/>
      <c r="G62" s="215"/>
      <c r="H62" s="215"/>
      <c r="I62" s="215"/>
      <c r="J62" s="215"/>
      <c r="K62" s="215"/>
      <c r="L62" s="215"/>
      <c r="M62" s="215"/>
      <c r="N62" s="216"/>
    </row>
    <row r="63" spans="1:14" ht="12.95" customHeight="1">
      <c r="A63" s="58"/>
      <c r="B63" s="46" t="s">
        <v>33</v>
      </c>
      <c r="C63" s="59" t="s">
        <v>34</v>
      </c>
      <c r="D63" s="82">
        <v>1.67</v>
      </c>
      <c r="E63" s="82">
        <v>1.67</v>
      </c>
      <c r="F63" s="82">
        <v>1.64</v>
      </c>
      <c r="G63" s="82">
        <v>1.64</v>
      </c>
      <c r="H63" s="82">
        <v>1.67</v>
      </c>
      <c r="I63" s="82">
        <v>1.64</v>
      </c>
      <c r="J63" s="82">
        <v>1.67</v>
      </c>
      <c r="K63" s="87">
        <v>-1.8</v>
      </c>
      <c r="L63" s="88">
        <v>6</v>
      </c>
      <c r="M63" s="89">
        <v>137060</v>
      </c>
      <c r="N63" s="89">
        <v>224867.68</v>
      </c>
    </row>
    <row r="64" spans="1:14" ht="12.95" customHeight="1">
      <c r="A64" s="58"/>
      <c r="B64" s="209" t="s">
        <v>90</v>
      </c>
      <c r="C64" s="210"/>
      <c r="D64" s="211"/>
      <c r="E64" s="212"/>
      <c r="F64" s="212"/>
      <c r="G64" s="212"/>
      <c r="H64" s="212"/>
      <c r="I64" s="212"/>
      <c r="J64" s="212"/>
      <c r="K64" s="213"/>
      <c r="L64" s="65">
        <f>SUM(L63:L63)</f>
        <v>6</v>
      </c>
      <c r="M64" s="65">
        <f>SUM(M63:M63)</f>
        <v>137060</v>
      </c>
      <c r="N64" s="65">
        <f>SUM(N63:N63)</f>
        <v>224867.68</v>
      </c>
    </row>
    <row r="65" spans="1:15" ht="12.95" customHeight="1">
      <c r="A65" s="58"/>
      <c r="B65" s="214" t="s">
        <v>83</v>
      </c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6"/>
    </row>
    <row r="66" spans="1:15" ht="12.95" customHeight="1">
      <c r="A66" s="58"/>
      <c r="B66" s="46" t="s">
        <v>35</v>
      </c>
      <c r="C66" s="59" t="s">
        <v>36</v>
      </c>
      <c r="D66" s="82">
        <v>2.76</v>
      </c>
      <c r="E66" s="82">
        <v>2.93</v>
      </c>
      <c r="F66" s="82">
        <v>2.76</v>
      </c>
      <c r="G66" s="82">
        <v>2.82</v>
      </c>
      <c r="H66" s="82">
        <v>2.76</v>
      </c>
      <c r="I66" s="82">
        <v>2.93</v>
      </c>
      <c r="J66" s="82">
        <v>2.76</v>
      </c>
      <c r="K66" s="87">
        <v>6.16</v>
      </c>
      <c r="L66" s="88">
        <v>4</v>
      </c>
      <c r="M66" s="89">
        <v>30586</v>
      </c>
      <c r="N66" s="89">
        <v>86377.88</v>
      </c>
    </row>
    <row r="67" spans="1:15" ht="12.95" customHeight="1">
      <c r="A67" s="58"/>
      <c r="B67" s="209" t="s">
        <v>90</v>
      </c>
      <c r="C67" s="210"/>
      <c r="D67" s="211"/>
      <c r="E67" s="212"/>
      <c r="F67" s="212"/>
      <c r="G67" s="212"/>
      <c r="H67" s="212"/>
      <c r="I67" s="212"/>
      <c r="J67" s="212"/>
      <c r="K67" s="213"/>
      <c r="L67" s="65">
        <f>SUM(L66:L66)</f>
        <v>4</v>
      </c>
      <c r="M67" s="65">
        <f>SUM(M66:M66)</f>
        <v>30586</v>
      </c>
      <c r="N67" s="65">
        <f>SUM(N66:N66)</f>
        <v>86377.88</v>
      </c>
    </row>
    <row r="68" spans="1:15" s="52" customFormat="1" ht="12.95" customHeight="1">
      <c r="B68" s="66" t="s">
        <v>119</v>
      </c>
      <c r="C68" s="206"/>
      <c r="D68" s="207"/>
      <c r="E68" s="207"/>
      <c r="F68" s="207"/>
      <c r="G68" s="207"/>
      <c r="H68" s="207"/>
      <c r="I68" s="207"/>
      <c r="J68" s="207"/>
      <c r="K68" s="208"/>
      <c r="L68" s="67">
        <f>L67++L58+L64+L61</f>
        <v>49</v>
      </c>
      <c r="M68" s="67">
        <f t="shared" ref="M68:N68" si="0">M67++M58+M64+M61</f>
        <v>276150911</v>
      </c>
      <c r="N68" s="67">
        <f t="shared" si="0"/>
        <v>61331242.539999999</v>
      </c>
    </row>
    <row r="69" spans="1:15" s="52" customFormat="1" ht="22.5" customHeight="1">
      <c r="A69" s="51"/>
      <c r="B69" s="217" t="s">
        <v>318</v>
      </c>
      <c r="C69" s="218"/>
      <c r="D69" s="218"/>
      <c r="E69" s="218"/>
      <c r="F69" s="218"/>
      <c r="G69" s="218"/>
      <c r="H69" s="218"/>
      <c r="I69" s="218"/>
      <c r="J69" s="218"/>
      <c r="K69" s="218"/>
      <c r="L69" s="218"/>
      <c r="M69" s="218"/>
      <c r="N69" s="219"/>
    </row>
    <row r="70" spans="1:15" s="52" customFormat="1" ht="44.25" customHeight="1">
      <c r="B70" s="53" t="s">
        <v>15</v>
      </c>
      <c r="C70" s="54" t="s">
        <v>20</v>
      </c>
      <c r="D70" s="54" t="s">
        <v>21</v>
      </c>
      <c r="E70" s="54" t="s">
        <v>22</v>
      </c>
      <c r="F70" s="54" t="s">
        <v>23</v>
      </c>
      <c r="G70" s="54" t="s">
        <v>24</v>
      </c>
      <c r="H70" s="54" t="s">
        <v>25</v>
      </c>
      <c r="I70" s="54" t="s">
        <v>19</v>
      </c>
      <c r="J70" s="54" t="s">
        <v>26</v>
      </c>
      <c r="K70" s="55" t="s">
        <v>27</v>
      </c>
      <c r="L70" s="56" t="s">
        <v>28</v>
      </c>
      <c r="M70" s="56" t="s">
        <v>18</v>
      </c>
      <c r="N70" s="57" t="s">
        <v>7</v>
      </c>
    </row>
    <row r="71" spans="1:15" ht="12.95" customHeight="1">
      <c r="A71" s="58"/>
      <c r="B71" s="214" t="s">
        <v>82</v>
      </c>
      <c r="C71" s="215"/>
      <c r="D71" s="215"/>
      <c r="E71" s="215"/>
      <c r="F71" s="215"/>
      <c r="G71" s="215"/>
      <c r="H71" s="215"/>
      <c r="I71" s="215"/>
      <c r="J71" s="215"/>
      <c r="K71" s="215"/>
      <c r="L71" s="215"/>
      <c r="M71" s="215"/>
      <c r="N71" s="216"/>
    </row>
    <row r="72" spans="1:15" ht="12.95" customHeight="1">
      <c r="A72" s="58"/>
      <c r="B72" s="93" t="s">
        <v>188</v>
      </c>
      <c r="C72" s="94" t="s">
        <v>189</v>
      </c>
      <c r="D72" s="90">
        <v>1.45</v>
      </c>
      <c r="E72" s="99">
        <v>1.45</v>
      </c>
      <c r="F72" s="99">
        <v>1.45</v>
      </c>
      <c r="G72" s="99">
        <v>1.45</v>
      </c>
      <c r="H72" s="99">
        <v>1.45</v>
      </c>
      <c r="I72" s="99">
        <v>1.45</v>
      </c>
      <c r="J72" s="99">
        <v>1.45</v>
      </c>
      <c r="K72" s="100">
        <v>0</v>
      </c>
      <c r="L72" s="97">
        <v>7</v>
      </c>
      <c r="M72" s="98">
        <v>1574366</v>
      </c>
      <c r="N72" s="98">
        <v>2282830.7000000002</v>
      </c>
    </row>
    <row r="73" spans="1:15" ht="12.95" customHeight="1">
      <c r="A73" s="58"/>
      <c r="B73" s="209" t="s">
        <v>90</v>
      </c>
      <c r="C73" s="210"/>
      <c r="D73" s="211"/>
      <c r="E73" s="212"/>
      <c r="F73" s="212"/>
      <c r="G73" s="212"/>
      <c r="H73" s="212"/>
      <c r="I73" s="212"/>
      <c r="J73" s="212"/>
      <c r="K73" s="213"/>
      <c r="L73" s="65">
        <f>SUM(L72:L72)</f>
        <v>7</v>
      </c>
      <c r="M73" s="65">
        <f>SUM(M72:M72)</f>
        <v>1574366</v>
      </c>
      <c r="N73" s="65">
        <f>SUM(N72:N72)</f>
        <v>2282830.7000000002</v>
      </c>
      <c r="O73"/>
    </row>
    <row r="74" spans="1:15" ht="12.95" customHeight="1">
      <c r="A74" s="58"/>
      <c r="B74" s="214" t="s">
        <v>83</v>
      </c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6"/>
      <c r="O74"/>
    </row>
    <row r="75" spans="1:15" ht="15.75">
      <c r="A75" s="58"/>
      <c r="B75" s="93" t="s">
        <v>297</v>
      </c>
      <c r="C75" s="94" t="s">
        <v>296</v>
      </c>
      <c r="D75" s="99">
        <v>2.4500000000000002</v>
      </c>
      <c r="E75" s="99">
        <v>2.4500000000000002</v>
      </c>
      <c r="F75" s="99">
        <v>2.21</v>
      </c>
      <c r="G75" s="99">
        <v>2.2799999999999998</v>
      </c>
      <c r="H75" s="99">
        <v>2.52</v>
      </c>
      <c r="I75" s="99">
        <v>2.21</v>
      </c>
      <c r="J75" s="99">
        <v>2.4500000000000002</v>
      </c>
      <c r="K75" s="100">
        <v>-9.8000000000000007</v>
      </c>
      <c r="L75" s="97">
        <v>18</v>
      </c>
      <c r="M75" s="98">
        <v>987971</v>
      </c>
      <c r="N75" s="98">
        <v>2250496.5</v>
      </c>
      <c r="O75"/>
    </row>
    <row r="76" spans="1:15" ht="15.75">
      <c r="A76" s="58"/>
      <c r="B76" s="93" t="s">
        <v>200</v>
      </c>
      <c r="C76" s="94" t="s">
        <v>201</v>
      </c>
      <c r="D76" s="99">
        <v>1.95</v>
      </c>
      <c r="E76" s="99">
        <v>1.95</v>
      </c>
      <c r="F76" s="99">
        <v>1.95</v>
      </c>
      <c r="G76" s="99">
        <v>1.95</v>
      </c>
      <c r="H76" s="99">
        <v>1.95</v>
      </c>
      <c r="I76" s="99">
        <v>1.95</v>
      </c>
      <c r="J76" s="99">
        <v>1.95</v>
      </c>
      <c r="K76" s="100"/>
      <c r="L76" s="97">
        <v>6</v>
      </c>
      <c r="M76" s="98">
        <v>11502</v>
      </c>
      <c r="N76" s="98">
        <v>22428.9</v>
      </c>
      <c r="O76"/>
    </row>
    <row r="77" spans="1:15" ht="15.75">
      <c r="A77" s="58"/>
      <c r="B77" s="93" t="s">
        <v>38</v>
      </c>
      <c r="C77" s="94" t="s">
        <v>39</v>
      </c>
      <c r="D77" s="99">
        <v>1.32</v>
      </c>
      <c r="E77" s="99">
        <v>1.32</v>
      </c>
      <c r="F77" s="99">
        <v>1.3</v>
      </c>
      <c r="G77" s="99">
        <v>1.3</v>
      </c>
      <c r="H77" s="99">
        <v>1.33</v>
      </c>
      <c r="I77" s="99">
        <v>1.3</v>
      </c>
      <c r="J77" s="99">
        <v>1.32</v>
      </c>
      <c r="K77" s="100">
        <v>-1.52</v>
      </c>
      <c r="L77" s="97">
        <v>18</v>
      </c>
      <c r="M77" s="98">
        <v>2513000</v>
      </c>
      <c r="N77" s="98">
        <v>3267358.1</v>
      </c>
      <c r="O77"/>
    </row>
    <row r="78" spans="1:15" ht="12.95" customHeight="1">
      <c r="A78" s="58"/>
      <c r="B78" s="209" t="s">
        <v>90</v>
      </c>
      <c r="C78" s="210"/>
      <c r="D78" s="211"/>
      <c r="E78" s="212"/>
      <c r="F78" s="212"/>
      <c r="G78" s="212"/>
      <c r="H78" s="212"/>
      <c r="I78" s="212"/>
      <c r="J78" s="212"/>
      <c r="K78" s="213"/>
      <c r="L78" s="65">
        <f>SUM(L75:L77)</f>
        <v>42</v>
      </c>
      <c r="M78" s="65">
        <f>SUM(M75:M77)</f>
        <v>3512473</v>
      </c>
      <c r="N78" s="65">
        <f>SUM(N75:N77)</f>
        <v>5540283.5</v>
      </c>
      <c r="O78"/>
    </row>
    <row r="79" spans="1:15" ht="12.95" customHeight="1">
      <c r="A79" s="58"/>
      <c r="B79" s="214" t="s">
        <v>31</v>
      </c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6"/>
      <c r="O79"/>
    </row>
    <row r="80" spans="1:15" ht="12.95" customHeight="1">
      <c r="A80" s="58"/>
      <c r="B80" s="93" t="s">
        <v>221</v>
      </c>
      <c r="C80" s="94" t="s">
        <v>222</v>
      </c>
      <c r="D80" s="99">
        <v>18.47</v>
      </c>
      <c r="E80" s="99">
        <v>18.55</v>
      </c>
      <c r="F80" s="99">
        <v>18.47</v>
      </c>
      <c r="G80" s="99">
        <v>18.55</v>
      </c>
      <c r="H80" s="99">
        <v>18.47</v>
      </c>
      <c r="I80" s="99">
        <v>18.55</v>
      </c>
      <c r="J80" s="99">
        <v>18.47</v>
      </c>
      <c r="K80" s="100">
        <v>0.43</v>
      </c>
      <c r="L80" s="97">
        <v>13</v>
      </c>
      <c r="M80" s="98">
        <v>104802</v>
      </c>
      <c r="N80" s="98">
        <v>1944068.78</v>
      </c>
    </row>
    <row r="81" spans="1:14" ht="14.25" customHeight="1">
      <c r="A81" s="58"/>
      <c r="B81" s="209" t="s">
        <v>91</v>
      </c>
      <c r="C81" s="210"/>
      <c r="D81" s="211"/>
      <c r="E81" s="212"/>
      <c r="F81" s="212"/>
      <c r="G81" s="212"/>
      <c r="H81" s="212"/>
      <c r="I81" s="212"/>
      <c r="J81" s="212"/>
      <c r="K81" s="213"/>
      <c r="L81" s="64">
        <f>SUM(L80)</f>
        <v>13</v>
      </c>
      <c r="M81" s="61">
        <f>SUM(M80)</f>
        <v>104802</v>
      </c>
      <c r="N81" s="61">
        <f>SUM(N80)</f>
        <v>1944068.78</v>
      </c>
    </row>
    <row r="82" spans="1:14" ht="12.95" customHeight="1">
      <c r="A82" s="58"/>
      <c r="B82" s="214" t="s">
        <v>84</v>
      </c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6"/>
    </row>
    <row r="83" spans="1:14" ht="12.95" customHeight="1">
      <c r="A83" s="58"/>
      <c r="B83" s="46" t="s">
        <v>184</v>
      </c>
      <c r="C83" s="59" t="s">
        <v>185</v>
      </c>
      <c r="D83" s="63">
        <v>6.75</v>
      </c>
      <c r="E83" s="77">
        <v>6.8</v>
      </c>
      <c r="F83" s="77">
        <v>6.7</v>
      </c>
      <c r="G83" s="77">
        <v>6.73</v>
      </c>
      <c r="H83" s="77">
        <v>6.73</v>
      </c>
      <c r="I83" s="77">
        <v>6.7</v>
      </c>
      <c r="J83" s="77">
        <v>6.75</v>
      </c>
      <c r="K83" s="100">
        <v>-0.74</v>
      </c>
      <c r="L83" s="79">
        <v>39</v>
      </c>
      <c r="M83" s="80">
        <v>2375505</v>
      </c>
      <c r="N83" s="80">
        <v>15981095.109999999</v>
      </c>
    </row>
    <row r="84" spans="1:14" ht="12.95" customHeight="1">
      <c r="A84" s="58"/>
      <c r="B84" s="209" t="s">
        <v>179</v>
      </c>
      <c r="C84" s="210"/>
      <c r="D84" s="211"/>
      <c r="E84" s="212"/>
      <c r="F84" s="212"/>
      <c r="G84" s="212"/>
      <c r="H84" s="212"/>
      <c r="I84" s="212"/>
      <c r="J84" s="212"/>
      <c r="K84" s="213"/>
      <c r="L84" s="64">
        <f>L83</f>
        <v>39</v>
      </c>
      <c r="M84" s="64">
        <f t="shared" ref="M84:N84" si="1">M83</f>
        <v>2375505</v>
      </c>
      <c r="N84" s="80">
        <f t="shared" si="1"/>
        <v>15981095.109999999</v>
      </c>
    </row>
    <row r="85" spans="1:14" s="52" customFormat="1" ht="12.95" customHeight="1">
      <c r="B85" s="66" t="s">
        <v>70</v>
      </c>
      <c r="C85" s="206"/>
      <c r="D85" s="207"/>
      <c r="E85" s="207"/>
      <c r="F85" s="207"/>
      <c r="G85" s="207"/>
      <c r="H85" s="207"/>
      <c r="I85" s="207"/>
      <c r="J85" s="207"/>
      <c r="K85" s="208"/>
      <c r="L85" s="67">
        <f>L84+L78+L73+L81</f>
        <v>101</v>
      </c>
      <c r="M85" s="67">
        <f>M84+M78+M73+M81</f>
        <v>7567146</v>
      </c>
      <c r="N85" s="67">
        <f>N84+N78+N73+N81</f>
        <v>25748278.09</v>
      </c>
    </row>
    <row r="86" spans="1:14" s="52" customFormat="1" ht="12.95" customHeight="1">
      <c r="B86" s="66" t="s">
        <v>40</v>
      </c>
      <c r="C86" s="206"/>
      <c r="D86" s="207"/>
      <c r="E86" s="207"/>
      <c r="F86" s="207"/>
      <c r="G86" s="207"/>
      <c r="H86" s="207"/>
      <c r="I86" s="207"/>
      <c r="J86" s="207"/>
      <c r="K86" s="208"/>
      <c r="L86" s="67">
        <f>L85+L68+L52</f>
        <v>1030</v>
      </c>
      <c r="M86" s="67">
        <f>M85+M68+M52</f>
        <v>1089031246</v>
      </c>
      <c r="N86" s="67">
        <f>N85+N68+N52</f>
        <v>1576757858.9699998</v>
      </c>
    </row>
    <row r="87" spans="1:14" ht="12.95" customHeight="1">
      <c r="A87" s="58"/>
      <c r="N87" s="71"/>
    </row>
    <row r="88" spans="1:14" s="52" customFormat="1" ht="18.75" customHeight="1">
      <c r="B88" s="58"/>
      <c r="C88" s="68"/>
      <c r="D88" s="58"/>
      <c r="E88" s="58"/>
      <c r="F88" s="58"/>
      <c r="G88" s="58"/>
      <c r="H88" s="58"/>
      <c r="I88" s="58"/>
      <c r="J88" s="69"/>
      <c r="K88" s="70"/>
      <c r="L88" s="71"/>
      <c r="M88" s="71"/>
      <c r="N88" s="72"/>
    </row>
    <row r="89" spans="1:14" s="52" customFormat="1" ht="18.75" customHeight="1">
      <c r="B89" s="58"/>
      <c r="C89" s="68"/>
      <c r="D89" s="58"/>
      <c r="E89" s="58"/>
      <c r="F89" s="58"/>
      <c r="G89" s="58"/>
      <c r="H89" s="58"/>
      <c r="I89" s="58"/>
      <c r="J89" s="69"/>
      <c r="K89" s="70"/>
      <c r="L89" s="71"/>
      <c r="M89" s="71"/>
      <c r="N89" s="72"/>
    </row>
    <row r="90" spans="1:14" ht="12.95" customHeight="1">
      <c r="A90" s="58"/>
    </row>
  </sheetData>
  <mergeCells count="52">
    <mergeCell ref="B24:N24"/>
    <mergeCell ref="B26:C26"/>
    <mergeCell ref="D26:K26"/>
    <mergeCell ref="B59:N59"/>
    <mergeCell ref="B61:C61"/>
    <mergeCell ref="D61:K61"/>
    <mergeCell ref="B62:N62"/>
    <mergeCell ref="B64:C64"/>
    <mergeCell ref="D64:K64"/>
    <mergeCell ref="B65:N65"/>
    <mergeCell ref="B42:N42"/>
    <mergeCell ref="D48:K48"/>
    <mergeCell ref="B48:C48"/>
    <mergeCell ref="B49:N49"/>
    <mergeCell ref="B51:C51"/>
    <mergeCell ref="D51:K51"/>
    <mergeCell ref="C86:K86"/>
    <mergeCell ref="B69:N69"/>
    <mergeCell ref="C85:K85"/>
    <mergeCell ref="B74:N74"/>
    <mergeCell ref="B78:C78"/>
    <mergeCell ref="D78:K78"/>
    <mergeCell ref="B82:N82"/>
    <mergeCell ref="B84:C84"/>
    <mergeCell ref="D84:K84"/>
    <mergeCell ref="B71:N71"/>
    <mergeCell ref="B73:C73"/>
    <mergeCell ref="D73:K73"/>
    <mergeCell ref="B79:N79"/>
    <mergeCell ref="B81:C81"/>
    <mergeCell ref="D81:K81"/>
    <mergeCell ref="B1:N1"/>
    <mergeCell ref="B3:N3"/>
    <mergeCell ref="B19:C19"/>
    <mergeCell ref="D19:K19"/>
    <mergeCell ref="B20:N20"/>
    <mergeCell ref="C68:K68"/>
    <mergeCell ref="B67:C67"/>
    <mergeCell ref="D67:K67"/>
    <mergeCell ref="B23:C23"/>
    <mergeCell ref="D23:K23"/>
    <mergeCell ref="B27:N27"/>
    <mergeCell ref="B32:C32"/>
    <mergeCell ref="D32:K32"/>
    <mergeCell ref="B53:N53"/>
    <mergeCell ref="B55:N55"/>
    <mergeCell ref="B58:C58"/>
    <mergeCell ref="D58:K58"/>
    <mergeCell ref="B33:N33"/>
    <mergeCell ref="D41:K41"/>
    <mergeCell ref="B41:C41"/>
    <mergeCell ref="C52:K5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2"/>
  <sheetViews>
    <sheetView topLeftCell="A37" zoomScale="130" zoomScaleNormal="130" workbookViewId="0">
      <selection activeCell="F56" sqref="F5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13.5" customHeight="1">
      <c r="A1" s="223" t="s">
        <v>315</v>
      </c>
      <c r="B1" s="223"/>
      <c r="C1" s="223"/>
      <c r="D1" s="223"/>
    </row>
    <row r="2" spans="1:4" ht="24" customHeight="1">
      <c r="A2" s="73" t="s">
        <v>41</v>
      </c>
      <c r="B2" s="73" t="s">
        <v>20</v>
      </c>
      <c r="C2" s="73" t="s">
        <v>92</v>
      </c>
      <c r="D2" s="73" t="s">
        <v>19</v>
      </c>
    </row>
    <row r="3" spans="1:4" ht="12.6" customHeight="1">
      <c r="A3" s="224" t="s">
        <v>29</v>
      </c>
      <c r="B3" s="225"/>
      <c r="C3" s="225"/>
      <c r="D3" s="226"/>
    </row>
    <row r="4" spans="1:4" ht="12.6" customHeight="1">
      <c r="A4" s="46" t="s">
        <v>228</v>
      </c>
      <c r="B4" s="59" t="s">
        <v>227</v>
      </c>
      <c r="C4" s="99">
        <v>0.14000000000000001</v>
      </c>
      <c r="D4" s="99">
        <v>0.14000000000000001</v>
      </c>
    </row>
    <row r="5" spans="1:4" ht="12.6" customHeight="1">
      <c r="A5" s="46" t="s">
        <v>163</v>
      </c>
      <c r="B5" s="59" t="s">
        <v>164</v>
      </c>
      <c r="C5" s="99">
        <v>0.28999999999999998</v>
      </c>
      <c r="D5" s="99">
        <v>0.28999999999999998</v>
      </c>
    </row>
    <row r="6" spans="1:4" ht="12.6" customHeight="1">
      <c r="A6" s="46" t="s">
        <v>215</v>
      </c>
      <c r="B6" s="59" t="s">
        <v>216</v>
      </c>
      <c r="C6" s="99">
        <v>1.1000000000000001</v>
      </c>
      <c r="D6" s="99">
        <v>1.1000000000000001</v>
      </c>
    </row>
    <row r="7" spans="1:4" ht="12.6" customHeight="1">
      <c r="A7" s="46" t="s">
        <v>161</v>
      </c>
      <c r="B7" s="59" t="s">
        <v>162</v>
      </c>
      <c r="C7" s="99">
        <v>0.95</v>
      </c>
      <c r="D7" s="99">
        <v>0.95</v>
      </c>
    </row>
    <row r="8" spans="1:4" ht="12.6" customHeight="1">
      <c r="A8" s="46" t="s">
        <v>151</v>
      </c>
      <c r="B8" s="59" t="s">
        <v>152</v>
      </c>
      <c r="C8" s="47">
        <v>2.2000000000000002</v>
      </c>
      <c r="D8" s="47">
        <v>2.2000000000000002</v>
      </c>
    </row>
    <row r="9" spans="1:4" ht="12.6" customHeight="1">
      <c r="A9" s="227" t="s">
        <v>93</v>
      </c>
      <c r="B9" s="228"/>
      <c r="C9" s="228"/>
      <c r="D9" s="229"/>
    </row>
    <row r="10" spans="1:4" ht="12.6" customHeight="1">
      <c r="A10" s="46" t="s">
        <v>177</v>
      </c>
      <c r="B10" s="59" t="s">
        <v>178</v>
      </c>
      <c r="C10" s="77">
        <v>0.44</v>
      </c>
      <c r="D10" s="77">
        <v>0.44</v>
      </c>
    </row>
    <row r="11" spans="1:4" ht="12.6" customHeight="1">
      <c r="A11" s="46" t="s">
        <v>267</v>
      </c>
      <c r="B11" s="59" t="s">
        <v>268</v>
      </c>
      <c r="C11" s="77">
        <v>0.78</v>
      </c>
      <c r="D11" s="77">
        <v>0.78</v>
      </c>
    </row>
    <row r="12" spans="1:4" ht="12.6" customHeight="1">
      <c r="A12" s="227" t="s">
        <v>82</v>
      </c>
      <c r="B12" s="228"/>
      <c r="C12" s="228"/>
      <c r="D12" s="229"/>
    </row>
    <row r="13" spans="1:4" ht="12.6" customHeight="1">
      <c r="A13" s="46" t="s">
        <v>95</v>
      </c>
      <c r="B13" s="59" t="s">
        <v>94</v>
      </c>
      <c r="C13" s="77">
        <v>7</v>
      </c>
      <c r="D13" s="99">
        <v>7</v>
      </c>
    </row>
    <row r="14" spans="1:4" ht="12.6" customHeight="1">
      <c r="A14" s="46" t="s">
        <v>155</v>
      </c>
      <c r="B14" s="59" t="s">
        <v>156</v>
      </c>
      <c r="C14" s="77">
        <v>0.65</v>
      </c>
      <c r="D14" s="77">
        <v>0.65</v>
      </c>
    </row>
    <row r="15" spans="1:4" ht="12.6" customHeight="1">
      <c r="A15" s="227" t="s">
        <v>83</v>
      </c>
      <c r="B15" s="228"/>
      <c r="C15" s="228"/>
      <c r="D15" s="229"/>
    </row>
    <row r="16" spans="1:4" ht="12.6" customHeight="1">
      <c r="A16" s="46" t="s">
        <v>96</v>
      </c>
      <c r="B16" s="59" t="s">
        <v>97</v>
      </c>
      <c r="C16" s="77">
        <v>5.6</v>
      </c>
      <c r="D16" s="77">
        <v>5.6</v>
      </c>
    </row>
    <row r="17" spans="1:4" ht="12.6" customHeight="1">
      <c r="A17" s="46" t="s">
        <v>110</v>
      </c>
      <c r="B17" s="59" t="s">
        <v>111</v>
      </c>
      <c r="C17" s="77">
        <v>1.99</v>
      </c>
      <c r="D17" s="99">
        <v>1.99</v>
      </c>
    </row>
    <row r="18" spans="1:4" ht="12.6" customHeight="1">
      <c r="A18" s="224" t="s">
        <v>84</v>
      </c>
      <c r="B18" s="225"/>
      <c r="C18" s="225"/>
      <c r="D18" s="226"/>
    </row>
    <row r="19" spans="1:4" ht="12.6" customHeight="1">
      <c r="A19" s="46" t="s">
        <v>86</v>
      </c>
      <c r="B19" s="59" t="s">
        <v>43</v>
      </c>
      <c r="C19" s="99">
        <v>0.37</v>
      </c>
      <c r="D19" s="99">
        <v>0.37</v>
      </c>
    </row>
    <row r="20" spans="1:4" ht="12.6" customHeight="1">
      <c r="A20" s="46" t="s">
        <v>175</v>
      </c>
      <c r="B20" s="59" t="s">
        <v>176</v>
      </c>
      <c r="C20" s="99">
        <v>5.3</v>
      </c>
      <c r="D20" s="99">
        <v>5.3</v>
      </c>
    </row>
    <row r="21" spans="1:4" ht="12.6" customHeight="1">
      <c r="A21" s="46" t="s">
        <v>194</v>
      </c>
      <c r="B21" s="59" t="s">
        <v>195</v>
      </c>
      <c r="C21" s="99">
        <v>11</v>
      </c>
      <c r="D21" s="99">
        <v>11</v>
      </c>
    </row>
    <row r="22" spans="1:4" ht="12.6" customHeight="1">
      <c r="A22" s="46" t="s">
        <v>169</v>
      </c>
      <c r="B22" s="59" t="s">
        <v>170</v>
      </c>
      <c r="C22" s="99">
        <v>2.11</v>
      </c>
      <c r="D22" s="99">
        <v>2.11</v>
      </c>
    </row>
    <row r="23" spans="1:4" ht="12.6" customHeight="1">
      <c r="A23" s="46" t="s">
        <v>269</v>
      </c>
      <c r="B23" s="59" t="s">
        <v>270</v>
      </c>
      <c r="C23" s="99">
        <v>5.99</v>
      </c>
      <c r="D23" s="99">
        <v>5.99</v>
      </c>
    </row>
    <row r="24" spans="1:4" ht="24" customHeight="1">
      <c r="A24" s="73" t="s">
        <v>41</v>
      </c>
      <c r="B24" s="73" t="s">
        <v>20</v>
      </c>
      <c r="C24" s="73" t="s">
        <v>92</v>
      </c>
      <c r="D24" s="73" t="s">
        <v>19</v>
      </c>
    </row>
    <row r="25" spans="1:4" ht="12.6" customHeight="1">
      <c r="A25" s="227" t="s">
        <v>29</v>
      </c>
      <c r="B25" s="228"/>
      <c r="C25" s="228"/>
      <c r="D25" s="229"/>
    </row>
    <row r="26" spans="1:4" ht="12.6" customHeight="1">
      <c r="A26" s="46" t="s">
        <v>281</v>
      </c>
      <c r="B26" s="59" t="s">
        <v>282</v>
      </c>
      <c r="C26" s="99">
        <v>0.23</v>
      </c>
      <c r="D26" s="99">
        <v>0.23</v>
      </c>
    </row>
    <row r="27" spans="1:4" ht="12.6" customHeight="1">
      <c r="A27" s="46" t="s">
        <v>138</v>
      </c>
      <c r="B27" s="59" t="s">
        <v>139</v>
      </c>
      <c r="C27" s="77">
        <v>0.1</v>
      </c>
      <c r="D27" s="77">
        <v>0.1</v>
      </c>
    </row>
    <row r="28" spans="1:4" ht="12.6" customHeight="1">
      <c r="A28" s="46" t="s">
        <v>303</v>
      </c>
      <c r="B28" s="59" t="s">
        <v>304</v>
      </c>
      <c r="C28" s="99">
        <v>0.05</v>
      </c>
      <c r="D28" s="99">
        <v>0.05</v>
      </c>
    </row>
    <row r="29" spans="1:4" ht="12.6" customHeight="1">
      <c r="A29" s="46" t="s">
        <v>275</v>
      </c>
      <c r="B29" s="59" t="s">
        <v>276</v>
      </c>
      <c r="C29" s="99">
        <v>0.3</v>
      </c>
      <c r="D29" s="99">
        <v>0.3</v>
      </c>
    </row>
    <row r="30" spans="1:4" ht="12.6" customHeight="1">
      <c r="A30" s="105" t="s">
        <v>265</v>
      </c>
      <c r="B30" s="106" t="s">
        <v>266</v>
      </c>
      <c r="C30" s="99">
        <v>1.05</v>
      </c>
      <c r="D30" s="99">
        <v>1.05</v>
      </c>
    </row>
    <row r="31" spans="1:4" ht="12.6" customHeight="1">
      <c r="A31" s="105" t="s">
        <v>257</v>
      </c>
      <c r="B31" s="106" t="s">
        <v>258</v>
      </c>
      <c r="C31" s="99">
        <v>0.09</v>
      </c>
      <c r="D31" s="99">
        <v>0.09</v>
      </c>
    </row>
    <row r="32" spans="1:4" ht="12.6" customHeight="1">
      <c r="A32" s="46" t="s">
        <v>241</v>
      </c>
      <c r="B32" s="59" t="s">
        <v>242</v>
      </c>
      <c r="C32" s="82">
        <v>0.85</v>
      </c>
      <c r="D32" s="77">
        <v>0.85</v>
      </c>
    </row>
    <row r="33" spans="1:4" ht="12.6" customHeight="1">
      <c r="A33" s="46" t="s">
        <v>121</v>
      </c>
      <c r="B33" s="59" t="s">
        <v>120</v>
      </c>
      <c r="C33" s="82">
        <v>1</v>
      </c>
      <c r="D33" s="82">
        <v>1</v>
      </c>
    </row>
    <row r="34" spans="1:4" ht="12.6" customHeight="1">
      <c r="A34" s="46" t="s">
        <v>229</v>
      </c>
      <c r="B34" s="59" t="s">
        <v>230</v>
      </c>
      <c r="C34" s="82">
        <v>1</v>
      </c>
      <c r="D34" s="90">
        <v>1</v>
      </c>
    </row>
    <row r="35" spans="1:4" ht="12.6" customHeight="1">
      <c r="A35" s="85" t="s">
        <v>210</v>
      </c>
      <c r="B35" s="86" t="s">
        <v>211</v>
      </c>
      <c r="C35" s="82">
        <v>1</v>
      </c>
      <c r="D35" s="82">
        <v>1</v>
      </c>
    </row>
    <row r="36" spans="1:4" ht="12.6" customHeight="1">
      <c r="A36" s="46" t="s">
        <v>180</v>
      </c>
      <c r="B36" s="59" t="s">
        <v>181</v>
      </c>
      <c r="C36" s="82">
        <v>0.75</v>
      </c>
      <c r="D36" s="82">
        <v>0.75</v>
      </c>
    </row>
    <row r="37" spans="1:4" ht="12.6" customHeight="1">
      <c r="A37" s="46" t="s">
        <v>142</v>
      </c>
      <c r="B37" s="59" t="s">
        <v>143</v>
      </c>
      <c r="C37" s="82">
        <v>1</v>
      </c>
      <c r="D37" s="82">
        <v>1</v>
      </c>
    </row>
    <row r="38" spans="1:4" ht="12.6" customHeight="1">
      <c r="A38" s="46" t="s">
        <v>98</v>
      </c>
      <c r="B38" s="59" t="s">
        <v>99</v>
      </c>
      <c r="C38" s="82">
        <v>0.94</v>
      </c>
      <c r="D38" s="82">
        <v>0.94</v>
      </c>
    </row>
    <row r="39" spans="1:4" ht="12.6" customHeight="1">
      <c r="A39" s="83" t="s">
        <v>202</v>
      </c>
      <c r="B39" s="84" t="s">
        <v>203</v>
      </c>
      <c r="C39" s="82">
        <v>1</v>
      </c>
      <c r="D39" s="82">
        <v>1</v>
      </c>
    </row>
    <row r="40" spans="1:4" ht="12.6" customHeight="1">
      <c r="A40" s="105" t="s">
        <v>249</v>
      </c>
      <c r="B40" s="106" t="s">
        <v>250</v>
      </c>
      <c r="C40" s="99">
        <v>1</v>
      </c>
      <c r="D40" s="99">
        <v>1</v>
      </c>
    </row>
    <row r="41" spans="1:4" ht="12.6" customHeight="1">
      <c r="A41" s="227" t="s">
        <v>93</v>
      </c>
      <c r="B41" s="228"/>
      <c r="C41" s="228"/>
      <c r="D41" s="229"/>
    </row>
    <row r="42" spans="1:4" ht="12.6" customHeight="1">
      <c r="A42" s="46" t="s">
        <v>223</v>
      </c>
      <c r="B42" s="59" t="s">
        <v>224</v>
      </c>
      <c r="C42" s="82">
        <v>5.0999999999999996</v>
      </c>
      <c r="D42" s="82">
        <v>5.0999999999999996</v>
      </c>
    </row>
    <row r="43" spans="1:4" ht="12.6" customHeight="1">
      <c r="A43" s="227" t="s">
        <v>82</v>
      </c>
      <c r="B43" s="228"/>
      <c r="C43" s="228"/>
      <c r="D43" s="229"/>
    </row>
    <row r="44" spans="1:4" ht="12.6" customHeight="1">
      <c r="A44" s="105" t="s">
        <v>319</v>
      </c>
      <c r="B44" s="106" t="s">
        <v>320</v>
      </c>
      <c r="C44" s="99">
        <v>1</v>
      </c>
      <c r="D44" s="99">
        <v>1</v>
      </c>
    </row>
    <row r="45" spans="1:4" ht="12.6" customHeight="1">
      <c r="A45" s="227" t="s">
        <v>150</v>
      </c>
      <c r="B45" s="228"/>
      <c r="C45" s="228"/>
      <c r="D45" s="229"/>
    </row>
    <row r="46" spans="1:4" ht="12.6" customHeight="1">
      <c r="A46" s="46" t="s">
        <v>244</v>
      </c>
      <c r="B46" s="59" t="s">
        <v>243</v>
      </c>
      <c r="C46" s="77">
        <v>0.69</v>
      </c>
      <c r="D46" s="77">
        <v>0.69</v>
      </c>
    </row>
    <row r="47" spans="1:4" ht="12.6" customHeight="1">
      <c r="A47" s="46" t="s">
        <v>149</v>
      </c>
      <c r="B47" s="59" t="s">
        <v>148</v>
      </c>
      <c r="C47" s="99">
        <v>0.69</v>
      </c>
      <c r="D47" s="99">
        <v>0.69</v>
      </c>
    </row>
    <row r="48" spans="1:4" ht="12.6" customHeight="1">
      <c r="A48" s="227" t="s">
        <v>83</v>
      </c>
      <c r="B48" s="228"/>
      <c r="C48" s="228"/>
      <c r="D48" s="229"/>
    </row>
    <row r="49" spans="1:4" ht="12.6" customHeight="1">
      <c r="A49" s="46" t="s">
        <v>87</v>
      </c>
      <c r="B49" s="59" t="s">
        <v>37</v>
      </c>
      <c r="C49" s="82">
        <v>0.81</v>
      </c>
      <c r="D49" s="82">
        <v>0.81</v>
      </c>
    </row>
    <row r="50" spans="1:4" ht="12.6" customHeight="1">
      <c r="A50" s="105" t="s">
        <v>291</v>
      </c>
      <c r="B50" s="106" t="s">
        <v>290</v>
      </c>
      <c r="C50" s="99">
        <v>100</v>
      </c>
      <c r="D50" s="99">
        <v>100</v>
      </c>
    </row>
    <row r="51" spans="1:4" ht="12.6" customHeight="1">
      <c r="A51" s="105" t="s">
        <v>252</v>
      </c>
      <c r="B51" s="106" t="s">
        <v>251</v>
      </c>
      <c r="C51" s="99">
        <v>2.86</v>
      </c>
      <c r="D51" s="99">
        <v>2.86</v>
      </c>
    </row>
    <row r="52" spans="1:4" ht="12.6" customHeight="1">
      <c r="A52" s="220" t="s">
        <v>31</v>
      </c>
      <c r="B52" s="221" t="s">
        <v>31</v>
      </c>
      <c r="C52" s="221"/>
      <c r="D52" s="222"/>
    </row>
    <row r="53" spans="1:4" ht="12.6" customHeight="1">
      <c r="A53" s="46" t="s">
        <v>288</v>
      </c>
      <c r="B53" s="59" t="s">
        <v>289</v>
      </c>
      <c r="C53" s="99">
        <v>27.29</v>
      </c>
      <c r="D53" s="99">
        <v>27.29</v>
      </c>
    </row>
    <row r="54" spans="1:4" ht="24" customHeight="1">
      <c r="A54" s="73" t="s">
        <v>41</v>
      </c>
      <c r="B54" s="73" t="s">
        <v>20</v>
      </c>
      <c r="C54" s="73" t="s">
        <v>92</v>
      </c>
      <c r="D54" s="73" t="s">
        <v>19</v>
      </c>
    </row>
    <row r="55" spans="1:4" ht="12.6" customHeight="1">
      <c r="A55" s="220" t="s">
        <v>82</v>
      </c>
      <c r="B55" s="221"/>
      <c r="C55" s="221"/>
      <c r="D55" s="222"/>
    </row>
    <row r="56" spans="1:4" ht="12.6" customHeight="1">
      <c r="A56" s="93" t="s">
        <v>85</v>
      </c>
      <c r="B56" s="94" t="s">
        <v>42</v>
      </c>
      <c r="C56" s="99">
        <v>1.75</v>
      </c>
      <c r="D56" s="99">
        <v>1.75</v>
      </c>
    </row>
    <row r="57" spans="1:4" ht="12.6" customHeight="1">
      <c r="A57" s="220" t="s">
        <v>83</v>
      </c>
      <c r="B57" s="221"/>
      <c r="C57" s="221"/>
      <c r="D57" s="222"/>
    </row>
    <row r="58" spans="1:4" ht="12.6" customHeight="1">
      <c r="A58" s="93" t="s">
        <v>247</v>
      </c>
      <c r="B58" s="94" t="s">
        <v>248</v>
      </c>
      <c r="C58" s="99">
        <v>1.55</v>
      </c>
      <c r="D58" s="99">
        <v>1.55</v>
      </c>
    </row>
    <row r="59" spans="1:4" ht="12.6" customHeight="1">
      <c r="A59" s="93" t="s">
        <v>144</v>
      </c>
      <c r="B59" s="94" t="s">
        <v>145</v>
      </c>
      <c r="C59" s="99">
        <v>1.54</v>
      </c>
      <c r="D59" s="99">
        <v>1.54</v>
      </c>
    </row>
    <row r="60" spans="1:4" ht="12.6" customHeight="1">
      <c r="A60" s="93" t="s">
        <v>100</v>
      </c>
      <c r="B60" s="94" t="s">
        <v>101</v>
      </c>
      <c r="C60" s="99">
        <v>1.63</v>
      </c>
      <c r="D60" s="99">
        <v>1.63</v>
      </c>
    </row>
    <row r="61" spans="1:4" ht="12.6" customHeight="1">
      <c r="A61" s="220" t="s">
        <v>31</v>
      </c>
      <c r="B61" s="221" t="s">
        <v>31</v>
      </c>
      <c r="C61" s="221"/>
      <c r="D61" s="222"/>
    </row>
    <row r="62" spans="1:4" ht="12.6" customHeight="1">
      <c r="A62" s="93" t="s">
        <v>292</v>
      </c>
      <c r="B62" s="94" t="s">
        <v>293</v>
      </c>
      <c r="C62" s="99">
        <v>23</v>
      </c>
      <c r="D62" s="99">
        <v>23</v>
      </c>
    </row>
  </sheetData>
  <mergeCells count="15">
    <mergeCell ref="A61:D61"/>
    <mergeCell ref="A1:D1"/>
    <mergeCell ref="A3:D3"/>
    <mergeCell ref="A18:D18"/>
    <mergeCell ref="A25:D25"/>
    <mergeCell ref="A15:D15"/>
    <mergeCell ref="A12:D12"/>
    <mergeCell ref="A57:D57"/>
    <mergeCell ref="A45:D45"/>
    <mergeCell ref="A48:D48"/>
    <mergeCell ref="A9:D9"/>
    <mergeCell ref="A41:D41"/>
    <mergeCell ref="A43:D43"/>
    <mergeCell ref="A55:D55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BF7B1-9CE9-426F-A6EA-FA99CFEFEE1F}">
  <dimension ref="A1:I74"/>
  <sheetViews>
    <sheetView workbookViewId="0">
      <selection activeCell="K29" sqref="K29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236" t="s">
        <v>0</v>
      </c>
      <c r="C1" s="236"/>
      <c r="D1" s="236"/>
      <c r="E1" s="236"/>
      <c r="F1" s="128"/>
      <c r="H1" s="129"/>
      <c r="I1" s="129"/>
    </row>
    <row r="2" spans="1:9" ht="18" customHeight="1">
      <c r="B2" s="236" t="s">
        <v>321</v>
      </c>
      <c r="C2" s="236"/>
      <c r="D2" s="236"/>
      <c r="E2" s="236"/>
      <c r="F2" s="236"/>
      <c r="H2" s="129"/>
      <c r="I2" s="129"/>
    </row>
    <row r="3" spans="1:9" ht="18" customHeight="1">
      <c r="B3" s="127" t="s">
        <v>322</v>
      </c>
      <c r="C3" s="130"/>
      <c r="D3" s="131"/>
      <c r="E3" s="128"/>
      <c r="F3" s="128"/>
      <c r="H3" s="129"/>
      <c r="I3" s="129"/>
    </row>
    <row r="4" spans="1:9" ht="18" customHeight="1">
      <c r="B4" s="127"/>
      <c r="C4" s="130"/>
      <c r="D4" s="131"/>
      <c r="E4" s="128"/>
      <c r="F4" s="128"/>
      <c r="H4" s="129"/>
      <c r="I4" s="129"/>
    </row>
    <row r="5" spans="1:9" ht="18" customHeight="1">
      <c r="B5" s="127"/>
      <c r="C5" s="130"/>
      <c r="D5" s="131"/>
      <c r="E5" s="128"/>
      <c r="F5" s="128"/>
      <c r="H5" s="129"/>
      <c r="I5" s="129"/>
    </row>
    <row r="6" spans="1:9" ht="17.100000000000001" customHeight="1">
      <c r="B6" s="237" t="s">
        <v>323</v>
      </c>
      <c r="C6" s="238"/>
      <c r="D6" s="238"/>
      <c r="E6" s="132"/>
      <c r="F6" s="132"/>
      <c r="H6" s="129"/>
      <c r="I6" s="129"/>
    </row>
    <row r="7" spans="1:9" ht="32.25" customHeight="1">
      <c r="B7" s="133" t="s">
        <v>41</v>
      </c>
      <c r="C7" s="134" t="s">
        <v>20</v>
      </c>
      <c r="D7" s="135" t="s">
        <v>324</v>
      </c>
      <c r="E7" s="136" t="s">
        <v>325</v>
      </c>
      <c r="F7" s="136" t="s">
        <v>326</v>
      </c>
      <c r="H7" s="129"/>
      <c r="I7" s="129"/>
    </row>
    <row r="8" spans="1:9" ht="20.100000000000001" customHeight="1">
      <c r="B8" s="239" t="s">
        <v>29</v>
      </c>
      <c r="C8" s="240"/>
      <c r="D8" s="240"/>
      <c r="E8" s="240"/>
      <c r="F8" s="241"/>
    </row>
    <row r="9" spans="1:9" ht="20.100000000000001" customHeight="1">
      <c r="A9" s="109"/>
      <c r="B9" s="137" t="s">
        <v>327</v>
      </c>
      <c r="C9" s="137" t="s">
        <v>113</v>
      </c>
      <c r="D9" s="138">
        <v>1</v>
      </c>
      <c r="E9" s="139">
        <v>5000</v>
      </c>
      <c r="F9" s="139">
        <v>3350</v>
      </c>
    </row>
    <row r="10" spans="1:9" ht="20.100000000000001" customHeight="1">
      <c r="A10" s="109"/>
      <c r="B10" s="137" t="s">
        <v>328</v>
      </c>
      <c r="C10" s="137" t="s">
        <v>256</v>
      </c>
      <c r="D10" s="138">
        <v>1</v>
      </c>
      <c r="E10" s="139">
        <v>14580</v>
      </c>
      <c r="F10" s="139">
        <v>43885.8</v>
      </c>
    </row>
    <row r="11" spans="1:9" ht="20.100000000000001" customHeight="1">
      <c r="A11" s="109"/>
      <c r="B11" s="137" t="s">
        <v>329</v>
      </c>
      <c r="C11" s="137" t="s">
        <v>254</v>
      </c>
      <c r="D11" s="138">
        <v>67</v>
      </c>
      <c r="E11" s="139">
        <v>15876500</v>
      </c>
      <c r="F11" s="139">
        <v>64769620</v>
      </c>
    </row>
    <row r="12" spans="1:9" ht="20.100000000000001" customHeight="1">
      <c r="A12" s="109"/>
      <c r="B12" s="137" t="s">
        <v>330</v>
      </c>
      <c r="C12" s="137" t="s">
        <v>238</v>
      </c>
      <c r="D12" s="138">
        <v>10</v>
      </c>
      <c r="E12" s="139">
        <v>50739596</v>
      </c>
      <c r="F12" s="139">
        <v>97420024.319999993</v>
      </c>
    </row>
    <row r="13" spans="1:9" ht="20.100000000000001" customHeight="1">
      <c r="A13" s="109"/>
      <c r="B13" s="140" t="s">
        <v>331</v>
      </c>
      <c r="C13" s="141"/>
      <c r="D13" s="138">
        <f>SUM(D9:D12)</f>
        <v>79</v>
      </c>
      <c r="E13" s="139">
        <f>SUM(E9:E12)</f>
        <v>66635676</v>
      </c>
      <c r="F13" s="139">
        <f>SUM(F9:F12)</f>
        <v>162236880.12</v>
      </c>
    </row>
    <row r="14" spans="1:9" ht="20.100000000000001" customHeight="1">
      <c r="A14" s="109"/>
      <c r="B14" s="242" t="s">
        <v>40</v>
      </c>
      <c r="C14" s="243"/>
      <c r="D14" s="138">
        <f>D13</f>
        <v>79</v>
      </c>
      <c r="E14" s="139">
        <f>E13</f>
        <v>66635676</v>
      </c>
      <c r="F14" s="139">
        <f>F13</f>
        <v>162236880.12</v>
      </c>
    </row>
    <row r="15" spans="1:9">
      <c r="A15" s="109"/>
      <c r="B15" s="142"/>
      <c r="C15" s="142"/>
      <c r="D15" s="143"/>
      <c r="E15" s="144"/>
      <c r="F15" s="144"/>
    </row>
    <row r="16" spans="1:9">
      <c r="A16" s="109"/>
      <c r="B16" s="109"/>
      <c r="D16" s="145"/>
      <c r="E16" s="146"/>
      <c r="F16" s="146"/>
    </row>
    <row r="17" spans="1:6" ht="18.75">
      <c r="A17" s="109"/>
      <c r="B17" s="147" t="s">
        <v>332</v>
      </c>
      <c r="C17" s="148"/>
      <c r="D17" s="149"/>
      <c r="E17" s="150"/>
      <c r="F17" s="151"/>
    </row>
    <row r="18" spans="1:6" ht="31.5">
      <c r="A18" s="109"/>
      <c r="B18" s="152" t="s">
        <v>41</v>
      </c>
      <c r="C18" s="134" t="s">
        <v>20</v>
      </c>
      <c r="D18" s="153" t="s">
        <v>324</v>
      </c>
      <c r="E18" s="154" t="s">
        <v>325</v>
      </c>
      <c r="F18" s="154" t="s">
        <v>326</v>
      </c>
    </row>
    <row r="19" spans="1:6" ht="20.100000000000001" customHeight="1">
      <c r="A19" s="109"/>
      <c r="B19" s="239" t="s">
        <v>29</v>
      </c>
      <c r="C19" s="240"/>
      <c r="D19" s="240"/>
      <c r="E19" s="240"/>
      <c r="F19" s="241"/>
    </row>
    <row r="20" spans="1:6" ht="20.100000000000001" customHeight="1">
      <c r="A20" s="155"/>
      <c r="B20" s="156" t="s">
        <v>329</v>
      </c>
      <c r="C20" s="156" t="s">
        <v>254</v>
      </c>
      <c r="D20" s="138">
        <v>7</v>
      </c>
      <c r="E20" s="139">
        <v>4598192</v>
      </c>
      <c r="F20" s="139">
        <v>18568671.02</v>
      </c>
    </row>
    <row r="21" spans="1:6" ht="20.100000000000001" customHeight="1">
      <c r="A21" s="155"/>
      <c r="B21" s="156" t="s">
        <v>330</v>
      </c>
      <c r="C21" s="156" t="s">
        <v>238</v>
      </c>
      <c r="D21" s="138">
        <v>106</v>
      </c>
      <c r="E21" s="139">
        <v>500000000</v>
      </c>
      <c r="F21" s="139">
        <v>955651313.88999999</v>
      </c>
    </row>
    <row r="22" spans="1:6" ht="20.100000000000001" customHeight="1">
      <c r="A22" s="155"/>
      <c r="B22" s="157" t="s">
        <v>331</v>
      </c>
      <c r="C22" s="158"/>
      <c r="D22" s="138">
        <f>SUM(D20:D21)</f>
        <v>113</v>
      </c>
      <c r="E22" s="139">
        <f>SUM(E20:E21)</f>
        <v>504598192</v>
      </c>
      <c r="F22" s="139">
        <f>SUM(F20:F21)</f>
        <v>974219984.90999997</v>
      </c>
    </row>
    <row r="23" spans="1:6" ht="20.100000000000001" customHeight="1">
      <c r="A23" s="155"/>
      <c r="B23" s="230" t="s">
        <v>40</v>
      </c>
      <c r="C23" s="231"/>
      <c r="D23" s="138">
        <f>D22</f>
        <v>113</v>
      </c>
      <c r="E23" s="139">
        <f>E22</f>
        <v>504598192</v>
      </c>
      <c r="F23" s="139">
        <f>F22</f>
        <v>974219984.90999997</v>
      </c>
    </row>
    <row r="24" spans="1:6" ht="20.100000000000001" customHeight="1">
      <c r="A24" s="155"/>
      <c r="B24" s="155"/>
      <c r="C24" s="155"/>
      <c r="D24" s="145"/>
      <c r="E24" s="146"/>
      <c r="F24" s="146"/>
    </row>
    <row r="25" spans="1:6">
      <c r="A25" s="159"/>
      <c r="B25" s="159"/>
      <c r="C25" s="155"/>
    </row>
    <row r="26" spans="1:6" ht="21">
      <c r="A26" s="159"/>
      <c r="B26" s="232" t="s">
        <v>333</v>
      </c>
      <c r="C26" s="232"/>
      <c r="D26" s="232"/>
      <c r="E26" s="232"/>
      <c r="F26" s="232"/>
    </row>
    <row r="27" spans="1:6">
      <c r="A27" s="159"/>
      <c r="B27" s="160" t="s">
        <v>41</v>
      </c>
      <c r="C27" s="161" t="s">
        <v>20</v>
      </c>
      <c r="D27" s="162" t="s">
        <v>324</v>
      </c>
      <c r="E27" s="163" t="s">
        <v>325</v>
      </c>
      <c r="F27" s="163" t="s">
        <v>326</v>
      </c>
    </row>
    <row r="28" spans="1:6" ht="20.100000000000001" customHeight="1">
      <c r="A28" s="155"/>
      <c r="B28" s="233" t="s">
        <v>334</v>
      </c>
      <c r="C28" s="234"/>
      <c r="D28" s="234"/>
      <c r="E28" s="234"/>
      <c r="F28" s="235"/>
    </row>
    <row r="29" spans="1:6" ht="20.100000000000001" customHeight="1">
      <c r="A29" s="155"/>
      <c r="B29" s="164" t="s">
        <v>38</v>
      </c>
      <c r="C29" s="157" t="s">
        <v>39</v>
      </c>
      <c r="D29" s="138">
        <v>7</v>
      </c>
      <c r="E29" s="139">
        <v>13000</v>
      </c>
      <c r="F29" s="139">
        <v>17160</v>
      </c>
    </row>
    <row r="30" spans="1:6" ht="20.100000000000001" customHeight="1">
      <c r="A30" s="155"/>
      <c r="B30" s="230" t="s">
        <v>335</v>
      </c>
      <c r="C30" s="231"/>
      <c r="D30" s="138">
        <f>SUM(D29)</f>
        <v>7</v>
      </c>
      <c r="E30" s="139">
        <f>SUM(E29)</f>
        <v>13000</v>
      </c>
      <c r="F30" s="139">
        <f>SUM(F29)</f>
        <v>17160</v>
      </c>
    </row>
    <row r="31" spans="1:6" ht="20.100000000000001" customHeight="1">
      <c r="A31" s="159"/>
      <c r="B31" s="230" t="s">
        <v>40</v>
      </c>
      <c r="C31" s="231"/>
      <c r="D31" s="138">
        <f>D30</f>
        <v>7</v>
      </c>
      <c r="E31" s="139">
        <f>E30</f>
        <v>13000</v>
      </c>
      <c r="F31" s="139">
        <f>F30</f>
        <v>17160</v>
      </c>
    </row>
    <row r="32" spans="1:6" ht="20.100000000000001" customHeight="1">
      <c r="A32" s="159"/>
      <c r="B32" s="159"/>
      <c r="C32" s="155"/>
    </row>
    <row r="33" spans="1:3">
      <c r="A33" s="159"/>
      <c r="B33" s="159"/>
      <c r="C33" s="155"/>
    </row>
    <row r="34" spans="1:3">
      <c r="A34" s="159"/>
      <c r="B34" s="159"/>
      <c r="C34" s="155"/>
    </row>
    <row r="35" spans="1:3">
      <c r="A35" s="159"/>
      <c r="B35" s="159"/>
      <c r="C35" s="155"/>
    </row>
    <row r="36" spans="1:3">
      <c r="A36" s="159"/>
      <c r="B36" s="159"/>
      <c r="C36" s="155"/>
    </row>
    <row r="37" spans="1:3">
      <c r="A37" s="159"/>
      <c r="B37" s="159"/>
      <c r="C37" s="155"/>
    </row>
    <row r="38" spans="1:3">
      <c r="A38" s="159"/>
      <c r="B38" s="159"/>
      <c r="C38" s="155"/>
    </row>
    <row r="39" spans="1:3">
      <c r="A39" s="159"/>
      <c r="B39" s="159"/>
      <c r="C39" s="155"/>
    </row>
    <row r="40" spans="1:3">
      <c r="A40" s="159"/>
      <c r="B40" s="159"/>
      <c r="C40" s="155"/>
    </row>
    <row r="41" spans="1:3">
      <c r="A41" s="159"/>
      <c r="B41" s="159"/>
      <c r="C41" s="155"/>
    </row>
    <row r="42" spans="1:3">
      <c r="A42" s="159"/>
      <c r="B42" s="159"/>
      <c r="C42" s="155"/>
    </row>
    <row r="43" spans="1:3">
      <c r="A43" s="159"/>
      <c r="B43" s="159"/>
      <c r="C43" s="155"/>
    </row>
    <row r="44" spans="1:3">
      <c r="A44" s="159"/>
      <c r="B44" s="159"/>
      <c r="C44" s="155"/>
    </row>
    <row r="45" spans="1:3">
      <c r="A45" s="159"/>
      <c r="B45" s="159"/>
      <c r="C45" s="155"/>
    </row>
    <row r="46" spans="1:3">
      <c r="A46" s="159"/>
      <c r="B46" s="159"/>
      <c r="C46" s="155"/>
    </row>
    <row r="47" spans="1:3">
      <c r="A47" s="159"/>
      <c r="B47" s="159"/>
      <c r="C47" s="155"/>
    </row>
    <row r="48" spans="1:3">
      <c r="A48" s="159"/>
      <c r="B48" s="159"/>
      <c r="C48" s="155"/>
    </row>
    <row r="49" spans="1:3">
      <c r="A49" s="159"/>
      <c r="B49" s="159"/>
      <c r="C49" s="155"/>
    </row>
    <row r="50" spans="1:3">
      <c r="A50" s="159"/>
      <c r="B50" s="159"/>
      <c r="C50" s="155"/>
    </row>
    <row r="51" spans="1:3">
      <c r="A51" s="159"/>
      <c r="B51" s="159"/>
      <c r="C51" s="155"/>
    </row>
    <row r="52" spans="1:3">
      <c r="A52" s="159"/>
      <c r="B52" s="159"/>
      <c r="C52" s="155"/>
    </row>
    <row r="53" spans="1:3">
      <c r="A53" s="159"/>
      <c r="B53" s="159"/>
      <c r="C53" s="155"/>
    </row>
    <row r="54" spans="1:3">
      <c r="A54" s="159"/>
      <c r="B54" s="159"/>
      <c r="C54" s="155"/>
    </row>
    <row r="55" spans="1:3">
      <c r="A55" s="159"/>
      <c r="B55" s="159"/>
      <c r="C55" s="155"/>
    </row>
    <row r="56" spans="1:3">
      <c r="A56" s="159"/>
      <c r="B56" s="159"/>
      <c r="C56" s="155"/>
    </row>
    <row r="57" spans="1:3">
      <c r="A57" s="159"/>
      <c r="B57" s="159"/>
      <c r="C57" s="155"/>
    </row>
    <row r="58" spans="1:3">
      <c r="A58" s="159"/>
      <c r="B58" s="159"/>
      <c r="C58" s="155"/>
    </row>
    <row r="59" spans="1:3">
      <c r="A59" s="159"/>
      <c r="B59" s="159"/>
      <c r="C59" s="155"/>
    </row>
    <row r="60" spans="1:3">
      <c r="A60" s="159"/>
      <c r="B60" s="159"/>
      <c r="C60" s="155"/>
    </row>
    <row r="61" spans="1:3">
      <c r="A61" s="159"/>
      <c r="B61" s="159"/>
      <c r="C61" s="155"/>
    </row>
    <row r="62" spans="1:3">
      <c r="A62" s="159"/>
      <c r="B62" s="159"/>
      <c r="C62" s="155"/>
    </row>
    <row r="63" spans="1:3">
      <c r="A63" s="159"/>
      <c r="B63" s="159"/>
      <c r="C63" s="155"/>
    </row>
    <row r="64" spans="1:3">
      <c r="A64" s="159"/>
      <c r="B64" s="159"/>
      <c r="C64" s="155"/>
    </row>
    <row r="65" spans="1:3">
      <c r="A65" s="159"/>
      <c r="B65" s="159"/>
      <c r="C65" s="155"/>
    </row>
    <row r="66" spans="1:3">
      <c r="A66" s="159"/>
      <c r="B66" s="159"/>
      <c r="C66" s="155"/>
    </row>
    <row r="67" spans="1:3">
      <c r="A67" s="159"/>
      <c r="B67" s="159"/>
      <c r="C67" s="155"/>
    </row>
    <row r="68" spans="1:3">
      <c r="A68" s="159"/>
      <c r="B68" s="159"/>
      <c r="C68" s="155"/>
    </row>
    <row r="69" spans="1:3">
      <c r="A69" s="159"/>
      <c r="B69" s="159"/>
      <c r="C69" s="155"/>
    </row>
    <row r="70" spans="1:3">
      <c r="A70" s="159"/>
      <c r="B70" s="159"/>
      <c r="C70" s="155"/>
    </row>
    <row r="71" spans="1:3">
      <c r="A71" s="159"/>
      <c r="B71" s="159"/>
      <c r="C71" s="155"/>
    </row>
    <row r="72" spans="1:3">
      <c r="A72" s="159"/>
      <c r="B72" s="159"/>
      <c r="C72" s="155"/>
    </row>
    <row r="73" spans="1:3">
      <c r="A73" s="159"/>
      <c r="B73" s="159"/>
      <c r="C73" s="155"/>
    </row>
    <row r="74" spans="1:3">
      <c r="A74" s="159"/>
      <c r="B74" s="159"/>
      <c r="C74" s="155"/>
    </row>
  </sheetData>
  <mergeCells count="11">
    <mergeCell ref="B19:F19"/>
    <mergeCell ref="B1:E1"/>
    <mergeCell ref="B2:F2"/>
    <mergeCell ref="B6:D6"/>
    <mergeCell ref="B8:F8"/>
    <mergeCell ref="B14:C14"/>
    <mergeCell ref="B23:C23"/>
    <mergeCell ref="B26:F26"/>
    <mergeCell ref="B28:F28"/>
    <mergeCell ref="B30:C30"/>
    <mergeCell ref="B31:C31"/>
  </mergeCells>
  <pageMargins left="0.7" right="0.7" top="0.75" bottom="0.7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7"/>
  <sheetViews>
    <sheetView topLeftCell="A13" zoomScale="120" zoomScaleNormal="120" workbookViewId="0">
      <selection activeCell="M6" sqref="M6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2:9" ht="12.75" customHeight="1">
      <c r="B1" s="244" t="s">
        <v>0</v>
      </c>
      <c r="C1" s="245"/>
      <c r="D1" s="246"/>
      <c r="E1" s="6"/>
      <c r="F1" s="10"/>
      <c r="G1" s="10"/>
      <c r="H1" s="10"/>
      <c r="I1" s="10"/>
    </row>
    <row r="2" spans="2:9" ht="10.5" customHeight="1">
      <c r="B2" s="247"/>
      <c r="C2" s="248"/>
      <c r="D2" s="249"/>
      <c r="E2" s="6"/>
      <c r="F2" s="10"/>
      <c r="G2" s="10"/>
      <c r="H2" s="10"/>
      <c r="I2" s="10"/>
    </row>
    <row r="3" spans="2:9" ht="18" customHeight="1">
      <c r="B3" s="96" t="s">
        <v>314</v>
      </c>
      <c r="C3" s="6"/>
      <c r="D3" s="6"/>
      <c r="E3" s="6"/>
      <c r="F3" s="6"/>
      <c r="G3" s="6"/>
      <c r="H3" s="6"/>
      <c r="I3" s="6"/>
    </row>
    <row r="4" spans="2:9" ht="11.25" customHeight="1">
      <c r="B4" s="96"/>
      <c r="C4" s="6"/>
      <c r="D4" s="6"/>
      <c r="E4" s="6"/>
      <c r="F4" s="6"/>
      <c r="G4" s="6"/>
      <c r="H4" s="6"/>
      <c r="I4" s="6"/>
    </row>
    <row r="5" spans="2:9" ht="24" customHeight="1">
      <c r="B5" s="271" t="s">
        <v>309</v>
      </c>
      <c r="C5" s="272"/>
      <c r="D5" s="272"/>
      <c r="E5" s="272"/>
      <c r="F5" s="272"/>
      <c r="G5" s="272"/>
      <c r="H5" s="272"/>
      <c r="I5" s="273"/>
    </row>
    <row r="6" spans="2:9" ht="31.5" customHeight="1">
      <c r="B6" s="115" t="s">
        <v>15</v>
      </c>
      <c r="C6" s="116" t="s">
        <v>20</v>
      </c>
      <c r="D6" s="116" t="s">
        <v>22</v>
      </c>
      <c r="E6" s="116" t="s">
        <v>23</v>
      </c>
      <c r="F6" s="116" t="s">
        <v>24</v>
      </c>
      <c r="G6" s="117" t="s">
        <v>28</v>
      </c>
      <c r="H6" s="117" t="s">
        <v>18</v>
      </c>
      <c r="I6" s="118" t="s">
        <v>7</v>
      </c>
    </row>
    <row r="7" spans="2:9" ht="18" customHeight="1">
      <c r="B7" s="274" t="s">
        <v>29</v>
      </c>
      <c r="C7" s="275"/>
      <c r="D7" s="275"/>
      <c r="E7" s="275"/>
      <c r="F7" s="275"/>
      <c r="G7" s="275"/>
      <c r="H7" s="275"/>
      <c r="I7" s="276"/>
    </row>
    <row r="8" spans="2:9" ht="19.5" customHeight="1">
      <c r="B8" s="119" t="s">
        <v>284</v>
      </c>
      <c r="C8" s="120" t="s">
        <v>285</v>
      </c>
      <c r="D8" s="121">
        <v>0.14000000000000001</v>
      </c>
      <c r="E8" s="121">
        <v>0.14000000000000001</v>
      </c>
      <c r="F8" s="121">
        <v>0.14000000000000001</v>
      </c>
      <c r="G8" s="104">
        <v>1</v>
      </c>
      <c r="H8" s="104">
        <v>2852692</v>
      </c>
      <c r="I8" s="104">
        <v>399376.88</v>
      </c>
    </row>
    <row r="9" spans="2:9" ht="19.5" customHeight="1">
      <c r="B9" s="122" t="s">
        <v>307</v>
      </c>
      <c r="C9" s="259"/>
      <c r="D9" s="258"/>
      <c r="E9" s="258"/>
      <c r="F9" s="257"/>
      <c r="G9" s="123">
        <f>SUM(G8:G8)</f>
        <v>1</v>
      </c>
      <c r="H9" s="123">
        <f>SUM(H8:H8)</f>
        <v>2852692</v>
      </c>
      <c r="I9" s="123">
        <f>SUM(I8:I8)</f>
        <v>399376.88</v>
      </c>
    </row>
    <row r="10" spans="2:9" ht="19.5" customHeight="1">
      <c r="B10" s="274" t="s">
        <v>72</v>
      </c>
      <c r="C10" s="275"/>
      <c r="D10" s="275"/>
      <c r="E10" s="275"/>
      <c r="F10" s="275"/>
      <c r="G10" s="275"/>
      <c r="H10" s="275"/>
      <c r="I10" s="276"/>
    </row>
    <row r="11" spans="2:9" ht="19.5" customHeight="1">
      <c r="B11" s="119" t="s">
        <v>104</v>
      </c>
      <c r="C11" s="120" t="s">
        <v>105</v>
      </c>
      <c r="D11" s="121">
        <v>9.0500000000000007</v>
      </c>
      <c r="E11" s="121">
        <v>9.0500000000000007</v>
      </c>
      <c r="F11" s="121">
        <v>9.0500000000000007</v>
      </c>
      <c r="G11" s="104">
        <v>1</v>
      </c>
      <c r="H11" s="104">
        <v>128956</v>
      </c>
      <c r="I11" s="104">
        <v>1167051.8</v>
      </c>
    </row>
    <row r="12" spans="2:9" ht="19.5" customHeight="1">
      <c r="B12" s="122" t="s">
        <v>307</v>
      </c>
      <c r="C12" s="259"/>
      <c r="D12" s="258"/>
      <c r="E12" s="258"/>
      <c r="F12" s="257"/>
      <c r="G12" s="123">
        <f>G11</f>
        <v>1</v>
      </c>
      <c r="H12" s="123">
        <f t="shared" ref="H12:I12" si="0">H11</f>
        <v>128956</v>
      </c>
      <c r="I12" s="123">
        <f t="shared" si="0"/>
        <v>1167051.8</v>
      </c>
    </row>
    <row r="13" spans="2:9" ht="19.5" customHeight="1">
      <c r="B13" s="124" t="s">
        <v>308</v>
      </c>
      <c r="C13" s="292"/>
      <c r="D13" s="293"/>
      <c r="E13" s="293"/>
      <c r="F13" s="294"/>
      <c r="G13" s="125">
        <f>G9+G12</f>
        <v>2</v>
      </c>
      <c r="H13" s="125">
        <f t="shared" ref="H13:I13" si="1">H9+H12</f>
        <v>2981648</v>
      </c>
      <c r="I13" s="125">
        <f t="shared" si="1"/>
        <v>1566428.6800000002</v>
      </c>
    </row>
    <row r="14" spans="2:9" ht="11.25" customHeight="1">
      <c r="B14" s="96"/>
      <c r="C14" s="6"/>
      <c r="D14" s="6"/>
      <c r="E14" s="6"/>
      <c r="F14" s="6"/>
      <c r="G14" s="6"/>
      <c r="H14" s="6"/>
      <c r="I14" s="6"/>
    </row>
    <row r="15" spans="2:9" ht="13.5" customHeight="1">
      <c r="B15" s="268" t="s">
        <v>115</v>
      </c>
      <c r="C15" s="269"/>
      <c r="D15" s="269"/>
      <c r="E15" s="269"/>
      <c r="F15" s="269"/>
      <c r="G15" s="269"/>
      <c r="H15" s="269"/>
      <c r="I15" s="269"/>
    </row>
    <row r="16" spans="2:9" ht="18" customHeight="1">
      <c r="B16" s="265" t="s">
        <v>15</v>
      </c>
      <c r="C16" s="266"/>
      <c r="D16" s="267"/>
      <c r="E16" s="265" t="s">
        <v>20</v>
      </c>
      <c r="F16" s="267"/>
      <c r="G16" s="270" t="s">
        <v>44</v>
      </c>
      <c r="H16" s="266"/>
      <c r="I16" s="267"/>
    </row>
    <row r="17" spans="2:9" ht="12.95" customHeight="1">
      <c r="B17" s="250" t="s">
        <v>29</v>
      </c>
      <c r="C17" s="251"/>
      <c r="D17" s="251"/>
      <c r="E17" s="251"/>
      <c r="F17" s="251"/>
      <c r="G17" s="251"/>
      <c r="H17" s="251"/>
      <c r="I17" s="252"/>
    </row>
    <row r="18" spans="2:9" ht="12.95" customHeight="1">
      <c r="B18" s="253" t="s">
        <v>305</v>
      </c>
      <c r="C18" s="254"/>
      <c r="D18" s="255"/>
      <c r="E18" s="256" t="s">
        <v>306</v>
      </c>
      <c r="F18" s="257"/>
      <c r="G18" s="256">
        <v>3</v>
      </c>
      <c r="H18" s="258"/>
      <c r="I18" s="257"/>
    </row>
    <row r="19" spans="2:9" ht="12.95" customHeight="1">
      <c r="B19" s="262" t="s">
        <v>233</v>
      </c>
      <c r="C19" s="263"/>
      <c r="D19" s="264"/>
      <c r="E19" s="259" t="s">
        <v>234</v>
      </c>
      <c r="F19" s="261"/>
      <c r="G19" s="259" t="s">
        <v>71</v>
      </c>
      <c r="H19" s="260"/>
      <c r="I19" s="261"/>
    </row>
    <row r="20" spans="2:9" ht="12.95" customHeight="1">
      <c r="B20" s="250" t="s">
        <v>83</v>
      </c>
      <c r="C20" s="251"/>
      <c r="D20" s="251"/>
      <c r="E20" s="251"/>
      <c r="F20" s="251"/>
      <c r="G20" s="251"/>
      <c r="H20" s="251"/>
      <c r="I20" s="252"/>
    </row>
    <row r="21" spans="2:9" ht="12.95" customHeight="1">
      <c r="B21" s="253" t="s">
        <v>235</v>
      </c>
      <c r="C21" s="254"/>
      <c r="D21" s="255"/>
      <c r="E21" s="256" t="s">
        <v>236</v>
      </c>
      <c r="F21" s="257"/>
      <c r="G21" s="256">
        <v>2.66</v>
      </c>
      <c r="H21" s="258"/>
      <c r="I21" s="257"/>
    </row>
    <row r="22" spans="2:9" ht="12.95" customHeight="1">
      <c r="B22" s="277" t="s">
        <v>72</v>
      </c>
      <c r="C22" s="278"/>
      <c r="D22" s="278"/>
      <c r="E22" s="278"/>
      <c r="F22" s="278"/>
      <c r="G22" s="278"/>
      <c r="H22" s="278"/>
      <c r="I22" s="279"/>
    </row>
    <row r="23" spans="2:9" ht="12.95" customHeight="1">
      <c r="B23" s="262" t="s">
        <v>245</v>
      </c>
      <c r="C23" s="254"/>
      <c r="D23" s="264"/>
      <c r="E23" s="259" t="s">
        <v>246</v>
      </c>
      <c r="F23" s="261"/>
      <c r="G23" s="259">
        <v>10</v>
      </c>
      <c r="H23" s="258"/>
      <c r="I23" s="261"/>
    </row>
    <row r="24" spans="2:9" ht="12.95" customHeight="1">
      <c r="B24" s="262" t="s">
        <v>103</v>
      </c>
      <c r="C24" s="254"/>
      <c r="D24" s="264"/>
      <c r="E24" s="259" t="s">
        <v>102</v>
      </c>
      <c r="F24" s="261"/>
      <c r="G24" s="259">
        <v>1</v>
      </c>
      <c r="H24" s="258"/>
      <c r="I24" s="261"/>
    </row>
    <row r="25" spans="2:9" ht="12.95" customHeight="1">
      <c r="B25" s="286" t="s">
        <v>108</v>
      </c>
      <c r="C25" s="287"/>
      <c r="D25" s="288"/>
      <c r="E25" s="280" t="s">
        <v>109</v>
      </c>
      <c r="F25" s="281"/>
      <c r="G25" s="280">
        <v>1</v>
      </c>
      <c r="H25" s="282"/>
      <c r="I25" s="281"/>
    </row>
    <row r="26" spans="2:9" ht="12.95" customHeight="1">
      <c r="B26" s="286" t="s">
        <v>123</v>
      </c>
      <c r="C26" s="287"/>
      <c r="D26" s="288"/>
      <c r="E26" s="280" t="s">
        <v>124</v>
      </c>
      <c r="F26" s="281"/>
      <c r="G26" s="280" t="s">
        <v>71</v>
      </c>
      <c r="H26" s="282"/>
      <c r="I26" s="281"/>
    </row>
    <row r="27" spans="2:9" ht="12.95" customHeight="1">
      <c r="B27" s="283" t="s">
        <v>93</v>
      </c>
      <c r="C27" s="284"/>
      <c r="D27" s="284"/>
      <c r="E27" s="284"/>
      <c r="F27" s="284"/>
      <c r="G27" s="284"/>
      <c r="H27" s="284"/>
      <c r="I27" s="285"/>
    </row>
    <row r="28" spans="2:9" ht="12.95" customHeight="1">
      <c r="B28" s="262" t="s">
        <v>310</v>
      </c>
      <c r="C28" s="254"/>
      <c r="D28" s="264"/>
      <c r="E28" s="259" t="s">
        <v>311</v>
      </c>
      <c r="F28" s="261"/>
      <c r="G28" s="259" t="s">
        <v>71</v>
      </c>
      <c r="H28" s="258"/>
      <c r="I28" s="261"/>
    </row>
    <row r="29" spans="2:9" ht="12.95" customHeight="1">
      <c r="B29" s="262" t="s">
        <v>299</v>
      </c>
      <c r="C29" s="254"/>
      <c r="D29" s="264"/>
      <c r="E29" s="259" t="s">
        <v>300</v>
      </c>
      <c r="F29" s="261"/>
      <c r="G29" s="259" t="s">
        <v>71</v>
      </c>
      <c r="H29" s="258"/>
      <c r="I29" s="261"/>
    </row>
    <row r="30" spans="2:9" ht="12.95" customHeight="1">
      <c r="B30" s="262" t="s">
        <v>301</v>
      </c>
      <c r="C30" s="254"/>
      <c r="D30" s="264"/>
      <c r="E30" s="259" t="s">
        <v>302</v>
      </c>
      <c r="F30" s="261"/>
      <c r="G30" s="259" t="s">
        <v>71</v>
      </c>
      <c r="H30" s="258"/>
      <c r="I30" s="261"/>
    </row>
    <row r="31" spans="2:9" ht="12.95" customHeight="1">
      <c r="B31" s="262" t="s">
        <v>273</v>
      </c>
      <c r="C31" s="254"/>
      <c r="D31" s="264"/>
      <c r="E31" s="259" t="s">
        <v>274</v>
      </c>
      <c r="F31" s="261"/>
      <c r="G31" s="259">
        <v>1</v>
      </c>
      <c r="H31" s="258"/>
      <c r="I31" s="261"/>
    </row>
    <row r="32" spans="2:9" ht="12.95" customHeight="1">
      <c r="B32" s="289" t="s">
        <v>231</v>
      </c>
      <c r="C32" s="254"/>
      <c r="D32" s="255"/>
      <c r="E32" s="290" t="s">
        <v>232</v>
      </c>
      <c r="F32" s="257"/>
      <c r="G32" s="290" t="s">
        <v>71</v>
      </c>
      <c r="H32" s="258"/>
      <c r="I32" s="257"/>
    </row>
    <row r="33" spans="2:9" ht="12.95" customHeight="1">
      <c r="B33" s="289" t="s">
        <v>199</v>
      </c>
      <c r="C33" s="254"/>
      <c r="D33" s="255"/>
      <c r="E33" s="290" t="s">
        <v>198</v>
      </c>
      <c r="F33" s="257"/>
      <c r="G33" s="290">
        <v>0.5</v>
      </c>
      <c r="H33" s="258"/>
      <c r="I33" s="257"/>
    </row>
    <row r="34" spans="2:9" ht="12.95" customHeight="1">
      <c r="B34" s="286" t="s">
        <v>204</v>
      </c>
      <c r="C34" s="287"/>
      <c r="D34" s="288"/>
      <c r="E34" s="291" t="s">
        <v>205</v>
      </c>
      <c r="F34" s="291"/>
      <c r="G34" s="280" t="s">
        <v>71</v>
      </c>
      <c r="H34" s="282"/>
      <c r="I34" s="281"/>
    </row>
    <row r="35" spans="2:9" ht="12.95" customHeight="1">
      <c r="B35" s="286" t="s">
        <v>107</v>
      </c>
      <c r="C35" s="287"/>
      <c r="D35" s="288"/>
      <c r="E35" s="280" t="s">
        <v>106</v>
      </c>
      <c r="F35" s="281"/>
      <c r="G35" s="280" t="s">
        <v>71</v>
      </c>
      <c r="H35" s="282"/>
      <c r="I35" s="281"/>
    </row>
    <row r="36" spans="2:9" ht="25.5" customHeight="1"/>
    <row r="37" spans="2:9" ht="22.5"/>
  </sheetData>
  <mergeCells count="60">
    <mergeCell ref="B10:I10"/>
    <mergeCell ref="C12:F12"/>
    <mergeCell ref="E30:F30"/>
    <mergeCell ref="G30:I30"/>
    <mergeCell ref="B30:D30"/>
    <mergeCell ref="B29:D29"/>
    <mergeCell ref="E29:F29"/>
    <mergeCell ref="G29:I29"/>
    <mergeCell ref="C13:F13"/>
    <mergeCell ref="B18:D18"/>
    <mergeCell ref="E18:F18"/>
    <mergeCell ref="G18:I18"/>
    <mergeCell ref="B28:D28"/>
    <mergeCell ref="E28:F28"/>
    <mergeCell ref="G28:I28"/>
    <mergeCell ref="B25:D25"/>
    <mergeCell ref="B35:D35"/>
    <mergeCell ref="E35:F35"/>
    <mergeCell ref="G35:I35"/>
    <mergeCell ref="B32:D32"/>
    <mergeCell ref="E32:F32"/>
    <mergeCell ref="G34:I34"/>
    <mergeCell ref="B34:D34"/>
    <mergeCell ref="E34:F34"/>
    <mergeCell ref="B33:D33"/>
    <mergeCell ref="E33:F33"/>
    <mergeCell ref="G33:I33"/>
    <mergeCell ref="G32:I32"/>
    <mergeCell ref="E31:F31"/>
    <mergeCell ref="G31:I31"/>
    <mergeCell ref="B22:I22"/>
    <mergeCell ref="B24:D24"/>
    <mergeCell ref="E24:F24"/>
    <mergeCell ref="G24:I24"/>
    <mergeCell ref="B23:D23"/>
    <mergeCell ref="E23:F23"/>
    <mergeCell ref="G23:I23"/>
    <mergeCell ref="E25:F25"/>
    <mergeCell ref="G25:I25"/>
    <mergeCell ref="B27:I27"/>
    <mergeCell ref="G26:I26"/>
    <mergeCell ref="B26:D26"/>
    <mergeCell ref="E26:F26"/>
    <mergeCell ref="B31:D31"/>
    <mergeCell ref="B1:D2"/>
    <mergeCell ref="B20:I20"/>
    <mergeCell ref="B21:D21"/>
    <mergeCell ref="E21:F21"/>
    <mergeCell ref="G21:I21"/>
    <mergeCell ref="G19:I19"/>
    <mergeCell ref="E19:F19"/>
    <mergeCell ref="B19:D19"/>
    <mergeCell ref="B16:D16"/>
    <mergeCell ref="E16:F16"/>
    <mergeCell ref="B17:I17"/>
    <mergeCell ref="B15:I15"/>
    <mergeCell ref="G16:I16"/>
    <mergeCell ref="B5:I5"/>
    <mergeCell ref="B7:I7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5" t="s">
        <v>0</v>
      </c>
      <c r="C1" s="295"/>
      <c r="D1" s="5"/>
      <c r="E1" s="5"/>
      <c r="F1" s="5"/>
    </row>
    <row r="2" spans="1:6" ht="27.95" customHeight="1">
      <c r="A2" s="4"/>
      <c r="B2" s="296" t="s">
        <v>314</v>
      </c>
      <c r="C2" s="296"/>
      <c r="D2" s="296"/>
      <c r="E2" s="296"/>
      <c r="F2" s="296"/>
    </row>
    <row r="3" spans="1:6" ht="42.75" customHeight="1">
      <c r="B3" s="271" t="s">
        <v>45</v>
      </c>
      <c r="C3" s="272"/>
      <c r="D3" s="272"/>
      <c r="E3" s="272"/>
      <c r="F3" s="272"/>
    </row>
    <row r="4" spans="1:6" ht="31.5" customHeight="1">
      <c r="B4" s="2" t="s">
        <v>46</v>
      </c>
      <c r="C4" s="3" t="s">
        <v>47</v>
      </c>
      <c r="D4" s="3" t="s">
        <v>20</v>
      </c>
      <c r="E4" s="3" t="s">
        <v>48</v>
      </c>
      <c r="F4" s="3" t="s">
        <v>49</v>
      </c>
    </row>
    <row r="5" spans="1:6" ht="20.100000000000001" customHeight="1">
      <c r="B5" s="11" t="s">
        <v>74</v>
      </c>
      <c r="C5" s="13" t="s">
        <v>55</v>
      </c>
      <c r="D5" s="13" t="s">
        <v>51</v>
      </c>
      <c r="E5" s="14">
        <v>964981</v>
      </c>
      <c r="F5" s="13" t="s">
        <v>52</v>
      </c>
    </row>
    <row r="6" spans="1:6" ht="20.100000000000001" customHeight="1">
      <c r="B6" s="11" t="s">
        <v>73</v>
      </c>
      <c r="C6" s="12" t="s">
        <v>50</v>
      </c>
      <c r="D6" s="15" t="s">
        <v>54</v>
      </c>
      <c r="E6" s="14">
        <v>1001095</v>
      </c>
      <c r="F6" s="16" t="s">
        <v>53</v>
      </c>
    </row>
    <row r="7" spans="1:6" ht="20.100000000000001" customHeight="1">
      <c r="B7" s="11" t="s">
        <v>73</v>
      </c>
      <c r="C7" s="12" t="s">
        <v>55</v>
      </c>
      <c r="D7" s="15" t="s">
        <v>56</v>
      </c>
      <c r="E7" s="14" t="s">
        <v>53</v>
      </c>
      <c r="F7" s="16" t="s">
        <v>53</v>
      </c>
    </row>
    <row r="8" spans="1:6" ht="20.100000000000001" customHeight="1">
      <c r="B8" s="11" t="s">
        <v>77</v>
      </c>
      <c r="C8" s="17" t="s">
        <v>57</v>
      </c>
      <c r="D8" s="15" t="s">
        <v>58</v>
      </c>
      <c r="E8" s="14" t="s">
        <v>53</v>
      </c>
      <c r="F8" s="16" t="s">
        <v>53</v>
      </c>
    </row>
    <row r="9" spans="1:6" ht="20.100000000000001" customHeight="1">
      <c r="B9" s="11" t="s">
        <v>73</v>
      </c>
      <c r="C9" s="17" t="s">
        <v>57</v>
      </c>
      <c r="D9" s="15" t="s">
        <v>59</v>
      </c>
      <c r="E9" s="14" t="s">
        <v>53</v>
      </c>
      <c r="F9" s="16" t="s">
        <v>53</v>
      </c>
    </row>
    <row r="10" spans="1:6" ht="20.100000000000001" customHeight="1">
      <c r="B10" s="11" t="s">
        <v>76</v>
      </c>
      <c r="C10" s="12" t="s">
        <v>50</v>
      </c>
      <c r="D10" s="15" t="s">
        <v>79</v>
      </c>
      <c r="E10" s="14" t="s">
        <v>53</v>
      </c>
      <c r="F10" s="16" t="s">
        <v>53</v>
      </c>
    </row>
    <row r="11" spans="1:6" ht="20.100000000000001" customHeight="1">
      <c r="B11" s="101" t="s">
        <v>75</v>
      </c>
      <c r="C11" s="102" t="s">
        <v>50</v>
      </c>
      <c r="D11" s="103" t="s">
        <v>80</v>
      </c>
      <c r="E11" s="107">
        <v>951110</v>
      </c>
      <c r="F11" s="16" t="s">
        <v>53</v>
      </c>
    </row>
    <row r="12" spans="1:6" ht="20.100000000000001" customHeight="1">
      <c r="B12" s="101" t="s">
        <v>76</v>
      </c>
      <c r="C12" s="102" t="s">
        <v>55</v>
      </c>
      <c r="D12" s="103" t="s">
        <v>116</v>
      </c>
      <c r="E12" s="107">
        <v>511000</v>
      </c>
      <c r="F12" s="113"/>
    </row>
    <row r="13" spans="1:6" ht="20.100000000000001" customHeight="1">
      <c r="B13" s="101" t="s">
        <v>75</v>
      </c>
      <c r="C13" s="102" t="s">
        <v>55</v>
      </c>
      <c r="D13" s="103" t="s">
        <v>78</v>
      </c>
      <c r="E13" s="104">
        <v>965050</v>
      </c>
      <c r="F13" s="16" t="s">
        <v>53</v>
      </c>
    </row>
    <row r="14" spans="1:6" ht="20.100000000000001" customHeight="1">
      <c r="B14" s="11" t="s">
        <v>76</v>
      </c>
      <c r="C14" s="17" t="s">
        <v>57</v>
      </c>
      <c r="D14" s="15" t="s">
        <v>117</v>
      </c>
      <c r="E14" s="14" t="s">
        <v>53</v>
      </c>
      <c r="F14" s="16" t="s">
        <v>53</v>
      </c>
    </row>
    <row r="15" spans="1:6" ht="20.100000000000001" customHeight="1">
      <c r="B15" s="11" t="s">
        <v>75</v>
      </c>
      <c r="C15" s="17" t="s">
        <v>57</v>
      </c>
      <c r="D15" s="15" t="s">
        <v>118</v>
      </c>
      <c r="E15" s="14">
        <v>978181.82</v>
      </c>
      <c r="F15" s="16" t="s">
        <v>53</v>
      </c>
    </row>
    <row r="16" spans="1:6" ht="20.100000000000001" customHeight="1">
      <c r="B16" s="11" t="s">
        <v>127</v>
      </c>
      <c r="C16" s="17" t="s">
        <v>50</v>
      </c>
      <c r="D16" s="15" t="s">
        <v>129</v>
      </c>
      <c r="E16" s="14" t="s">
        <v>53</v>
      </c>
      <c r="F16" s="16" t="s">
        <v>53</v>
      </c>
    </row>
    <row r="17" spans="2:6" ht="20.100000000000001" customHeight="1">
      <c r="B17" s="11" t="s">
        <v>128</v>
      </c>
      <c r="C17" s="17" t="s">
        <v>55</v>
      </c>
      <c r="D17" s="15" t="s">
        <v>130</v>
      </c>
      <c r="E17" s="14" t="s">
        <v>53</v>
      </c>
      <c r="F17" s="16" t="s">
        <v>53</v>
      </c>
    </row>
    <row r="18" spans="2:6" ht="20.100000000000001" customHeight="1">
      <c r="B18" s="11" t="s">
        <v>127</v>
      </c>
      <c r="C18" s="17" t="s">
        <v>55</v>
      </c>
      <c r="D18" s="15" t="s">
        <v>131</v>
      </c>
      <c r="E18" s="14" t="s">
        <v>53</v>
      </c>
      <c r="F18" s="16" t="s">
        <v>53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Iraqis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2026-07-05T10:53:50Z</cp:lastPrinted>
  <dcterms:created xsi:type="dcterms:W3CDTF">2024-09-12T06:50:39Z</dcterms:created>
  <dcterms:modified xsi:type="dcterms:W3CDTF">2026-07-05T10:54:39Z</dcterms:modified>
</cp:coreProperties>
</file>